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r8\25614jorsun$\Acos møte\KU Høylandet\Høylandet\Høylandet 27.05.2025\"/>
    </mc:Choice>
  </mc:AlternateContent>
  <xr:revisionPtr revIDLastSave="0" documentId="8_{83D94E94-1298-4C97-90A3-B256AF3CE752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Kontroll § 5-4 del A" sheetId="2" r:id="rId1"/>
    <sheet name="Kontroll § 5-4 - del B" sheetId="1" r:id="rId2"/>
    <sheet name="Kontroll § 5-5 - del A" sheetId="3" r:id="rId3"/>
    <sheet name="Kontroll § 5-5 - del B" sheetId="4" r:id="rId4"/>
    <sheet name="Kontroll § 5-6" sheetId="5" r:id="rId5"/>
    <sheet name="hjelpeark" sheetId="6" r:id="rId6"/>
  </sheets>
  <definedNames>
    <definedName name="_xlnm._FilterDatabase" localSheetId="5" hidden="1">hjelpeark!$B$5:$H$40</definedName>
    <definedName name="_xlnm.Print_Area" localSheetId="1">'Kontroll § 5-4 - del B'!$A$1:$X$65</definedName>
    <definedName name="_xlnm.Print_Area" localSheetId="0">'Kontroll § 5-4 del A'!$A$1:$AA$60</definedName>
    <definedName name="_xlnm.Print_Area" localSheetId="3">'Kontroll § 5-5 - del B'!$A$1:$Y$109</definedName>
    <definedName name="_xlnm.Print_Area" localSheetId="4">'Kontroll § 5-6'!$A$1:$AA$63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1" i="4" l="1"/>
  <c r="X26" i="4"/>
  <c r="X23" i="4"/>
  <c r="X22" i="4"/>
  <c r="X21" i="4"/>
  <c r="X20" i="4"/>
  <c r="Y28" i="3"/>
  <c r="D15" i="1" l="1"/>
  <c r="D10" i="1"/>
  <c r="D11" i="1"/>
  <c r="X34" i="2"/>
  <c r="Z34" i="2" s="1"/>
  <c r="X11" i="2"/>
  <c r="X49" i="4"/>
  <c r="X50" i="4"/>
  <c r="X51" i="4"/>
  <c r="X52" i="4"/>
  <c r="X53" i="4"/>
  <c r="X54" i="4"/>
  <c r="X55" i="4"/>
  <c r="X57" i="4"/>
  <c r="X58" i="4"/>
  <c r="V49" i="4"/>
  <c r="V50" i="4"/>
  <c r="V51" i="4"/>
  <c r="V52" i="4"/>
  <c r="V53" i="4"/>
  <c r="V54" i="4"/>
  <c r="V55" i="4"/>
  <c r="V56" i="4"/>
  <c r="X56" i="4" s="1"/>
  <c r="V57" i="4"/>
  <c r="V12" i="4" l="1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X27" i="4" s="1"/>
  <c r="V28" i="4"/>
  <c r="X28" i="4" s="1"/>
  <c r="V29" i="4"/>
  <c r="X29" i="4" s="1"/>
  <c r="V30" i="4"/>
  <c r="X30" i="4" s="1"/>
  <c r="V31" i="4"/>
  <c r="X31" i="4" s="1"/>
  <c r="V32" i="4"/>
  <c r="X32" i="4" s="1"/>
  <c r="V33" i="4"/>
  <c r="X33" i="4" s="1"/>
  <c r="V34" i="4"/>
  <c r="X34" i="4" s="1"/>
  <c r="V35" i="4"/>
  <c r="X35" i="4" s="1"/>
  <c r="V36" i="4"/>
  <c r="X36" i="4" s="1"/>
  <c r="V37" i="4"/>
  <c r="X37" i="4" s="1"/>
  <c r="V38" i="4"/>
  <c r="X38" i="4" s="1"/>
  <c r="V39" i="4"/>
  <c r="X39" i="4" s="1"/>
  <c r="V40" i="4"/>
  <c r="X40" i="4" s="1"/>
  <c r="V41" i="4"/>
  <c r="X41" i="4" s="1"/>
  <c r="V42" i="4"/>
  <c r="X42" i="4" s="1"/>
  <c r="V43" i="4"/>
  <c r="V44" i="4"/>
  <c r="V45" i="4"/>
  <c r="V46" i="4"/>
  <c r="V47" i="4"/>
  <c r="V48" i="4"/>
  <c r="D45" i="1" l="1"/>
  <c r="G16" i="2" s="1"/>
  <c r="X38" i="5"/>
  <c r="Z38" i="5" s="1"/>
  <c r="X39" i="5"/>
  <c r="Z39" i="5" s="1"/>
  <c r="X40" i="5"/>
  <c r="Z40" i="5" s="1"/>
  <c r="X41" i="5"/>
  <c r="Z34" i="3"/>
  <c r="X31" i="3"/>
  <c r="Z31" i="3" s="1"/>
  <c r="X32" i="3"/>
  <c r="Z32" i="3" s="1"/>
  <c r="X33" i="3"/>
  <c r="Z33" i="3" s="1"/>
  <c r="X34" i="3"/>
  <c r="X31" i="2"/>
  <c r="Z31" i="2" s="1"/>
  <c r="X32" i="2"/>
  <c r="Z32" i="2" s="1"/>
  <c r="X33" i="2"/>
  <c r="Z33" i="2" s="1"/>
  <c r="E62" i="5"/>
  <c r="R4" i="5"/>
  <c r="C4" i="5"/>
  <c r="Z35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Y42" i="5"/>
  <c r="G4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Y32" i="5"/>
  <c r="G32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Y25" i="5"/>
  <c r="G25" i="5"/>
  <c r="H19" i="5"/>
  <c r="I19" i="5"/>
  <c r="I26" i="5" s="1"/>
  <c r="J19" i="5"/>
  <c r="J26" i="5" s="1"/>
  <c r="K19" i="5"/>
  <c r="L19" i="5"/>
  <c r="M19" i="5"/>
  <c r="N19" i="5"/>
  <c r="O19" i="5"/>
  <c r="P19" i="5"/>
  <c r="Q19" i="5"/>
  <c r="Q26" i="5" s="1"/>
  <c r="R19" i="5"/>
  <c r="R26" i="5" s="1"/>
  <c r="S19" i="5"/>
  <c r="T19" i="5"/>
  <c r="U19" i="5"/>
  <c r="V19" i="5"/>
  <c r="W19" i="5"/>
  <c r="Y19" i="5"/>
  <c r="G19" i="5"/>
  <c r="X21" i="5"/>
  <c r="X22" i="5"/>
  <c r="Z22" i="5" s="1"/>
  <c r="X23" i="5"/>
  <c r="Z23" i="5" s="1"/>
  <c r="X24" i="5"/>
  <c r="Z24" i="5" s="1"/>
  <c r="X12" i="5"/>
  <c r="Z12" i="5" s="1"/>
  <c r="X13" i="5"/>
  <c r="Z13" i="5" s="1"/>
  <c r="X14" i="5"/>
  <c r="Z14" i="5" s="1"/>
  <c r="X15" i="5"/>
  <c r="Z15" i="5" s="1"/>
  <c r="X16" i="5"/>
  <c r="Z16" i="5" s="1"/>
  <c r="X17" i="5"/>
  <c r="Z17" i="5" s="1"/>
  <c r="X18" i="5"/>
  <c r="Z18" i="5" s="1"/>
  <c r="Z41" i="5"/>
  <c r="X37" i="5"/>
  <c r="Z37" i="5" s="1"/>
  <c r="X36" i="5"/>
  <c r="Z36" i="5" s="1"/>
  <c r="X33" i="5"/>
  <c r="Z33" i="5" s="1"/>
  <c r="X31" i="5"/>
  <c r="Z31" i="5" s="1"/>
  <c r="X30" i="5"/>
  <c r="Z30" i="5" s="1"/>
  <c r="X29" i="5"/>
  <c r="Z29" i="5" s="1"/>
  <c r="X28" i="5"/>
  <c r="Z28" i="5" s="1"/>
  <c r="X27" i="5"/>
  <c r="Z27" i="5" s="1"/>
  <c r="X20" i="5"/>
  <c r="Z20" i="5" s="1"/>
  <c r="X11" i="5"/>
  <c r="Z11" i="5" s="1"/>
  <c r="V84" i="4"/>
  <c r="X84" i="4" s="1"/>
  <c r="V85" i="4"/>
  <c r="X85" i="4" s="1"/>
  <c r="W91" i="4"/>
  <c r="W81" i="4"/>
  <c r="W71" i="4"/>
  <c r="D91" i="4"/>
  <c r="D81" i="4"/>
  <c r="D71" i="4"/>
  <c r="D61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W80" i="4"/>
  <c r="Y41" i="3" s="1"/>
  <c r="Z41" i="3" s="1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W90" i="4"/>
  <c r="Y42" i="3" s="1"/>
  <c r="Z42" i="3" s="1"/>
  <c r="D90" i="4"/>
  <c r="G42" i="3" s="1"/>
  <c r="I42" i="3" s="1"/>
  <c r="E9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D80" i="4"/>
  <c r="G41" i="3" s="1"/>
  <c r="H41" i="3" s="1"/>
  <c r="W70" i="4"/>
  <c r="Y40" i="3" s="1"/>
  <c r="Z40" i="3" s="1"/>
  <c r="D70" i="4"/>
  <c r="G40" i="3" s="1"/>
  <c r="H40" i="3" s="1"/>
  <c r="W60" i="4"/>
  <c r="Y39" i="3" s="1"/>
  <c r="X39" i="3" s="1"/>
  <c r="D60" i="4"/>
  <c r="G39" i="3" s="1"/>
  <c r="I39" i="3" s="1"/>
  <c r="C108" i="4"/>
  <c r="B108" i="4"/>
  <c r="V89" i="4"/>
  <c r="X89" i="4" s="1"/>
  <c r="V88" i="4"/>
  <c r="X88" i="4" s="1"/>
  <c r="V87" i="4"/>
  <c r="X87" i="4" s="1"/>
  <c r="V86" i="4"/>
  <c r="X86" i="4" s="1"/>
  <c r="V79" i="4"/>
  <c r="X79" i="4" s="1"/>
  <c r="V78" i="4"/>
  <c r="X78" i="4" s="1"/>
  <c r="V77" i="4"/>
  <c r="X77" i="4" s="1"/>
  <c r="V76" i="4"/>
  <c r="X76" i="4" s="1"/>
  <c r="V75" i="4"/>
  <c r="X75" i="4" s="1"/>
  <c r="V74" i="4"/>
  <c r="X74" i="4" s="1"/>
  <c r="V69" i="4"/>
  <c r="X69" i="4" s="1"/>
  <c r="V68" i="4"/>
  <c r="X68" i="4" s="1"/>
  <c r="V67" i="4"/>
  <c r="X67" i="4" s="1"/>
  <c r="V66" i="4"/>
  <c r="X66" i="4" s="1"/>
  <c r="V65" i="4"/>
  <c r="X65" i="4" s="1"/>
  <c r="V64" i="4"/>
  <c r="X64" i="4" s="1"/>
  <c r="V59" i="4"/>
  <c r="X59" i="4" s="1"/>
  <c r="V58" i="4"/>
  <c r="X48" i="4"/>
  <c r="X47" i="4"/>
  <c r="X46" i="4"/>
  <c r="X45" i="4"/>
  <c r="X44" i="4"/>
  <c r="X43" i="4"/>
  <c r="X25" i="4"/>
  <c r="X24" i="4"/>
  <c r="X19" i="4"/>
  <c r="X18" i="4"/>
  <c r="X17" i="4"/>
  <c r="X16" i="4"/>
  <c r="X15" i="4"/>
  <c r="X14" i="4"/>
  <c r="X13" i="4"/>
  <c r="X12" i="4"/>
  <c r="V11" i="4"/>
  <c r="X11" i="4" s="1"/>
  <c r="D5" i="4"/>
  <c r="A4" i="4"/>
  <c r="C4" i="3"/>
  <c r="O35" i="3"/>
  <c r="P35" i="3"/>
  <c r="Q35" i="3"/>
  <c r="O28" i="3"/>
  <c r="P28" i="3"/>
  <c r="Q28" i="3"/>
  <c r="O23" i="3"/>
  <c r="P23" i="3"/>
  <c r="Q23" i="3"/>
  <c r="O15" i="3"/>
  <c r="P15" i="3"/>
  <c r="Q15" i="3"/>
  <c r="R35" i="2"/>
  <c r="Q35" i="2"/>
  <c r="P35" i="2"/>
  <c r="R25" i="2"/>
  <c r="Q25" i="2"/>
  <c r="P25" i="2"/>
  <c r="R18" i="2"/>
  <c r="Q18" i="2"/>
  <c r="P18" i="2"/>
  <c r="R15" i="2"/>
  <c r="Q15" i="2"/>
  <c r="P15" i="2"/>
  <c r="E71" i="4" l="1"/>
  <c r="X81" i="4"/>
  <c r="Z39" i="3"/>
  <c r="H42" i="3"/>
  <c r="I41" i="3"/>
  <c r="X41" i="3"/>
  <c r="H39" i="3"/>
  <c r="I40" i="3"/>
  <c r="X40" i="3"/>
  <c r="X42" i="3"/>
  <c r="U26" i="5"/>
  <c r="U34" i="5" s="1"/>
  <c r="U43" i="5" s="1"/>
  <c r="M26" i="5"/>
  <c r="M34" i="5" s="1"/>
  <c r="M43" i="5" s="1"/>
  <c r="T26" i="5"/>
  <c r="T34" i="5" s="1"/>
  <c r="T43" i="5" s="1"/>
  <c r="L26" i="5"/>
  <c r="L34" i="5" s="1"/>
  <c r="L43" i="5" s="1"/>
  <c r="R34" i="5"/>
  <c r="R43" i="5" s="1"/>
  <c r="J34" i="5"/>
  <c r="J43" i="5" s="1"/>
  <c r="Y26" i="5"/>
  <c r="Y34" i="5" s="1"/>
  <c r="Y43" i="5" s="1"/>
  <c r="P26" i="5"/>
  <c r="P34" i="5" s="1"/>
  <c r="P43" i="5" s="1"/>
  <c r="H26" i="5"/>
  <c r="H34" i="5" s="1"/>
  <c r="H43" i="5" s="1"/>
  <c r="S26" i="5"/>
  <c r="S34" i="5" s="1"/>
  <c r="S43" i="5" s="1"/>
  <c r="K26" i="5"/>
  <c r="K34" i="5" s="1"/>
  <c r="K43" i="5" s="1"/>
  <c r="X25" i="5"/>
  <c r="Z25" i="5" s="1"/>
  <c r="Q34" i="5"/>
  <c r="Q43" i="5" s="1"/>
  <c r="X42" i="5"/>
  <c r="Z42" i="5" s="1"/>
  <c r="W26" i="5"/>
  <c r="W34" i="5" s="1"/>
  <c r="W43" i="5" s="1"/>
  <c r="O26" i="5"/>
  <c r="O34" i="5" s="1"/>
  <c r="O43" i="5" s="1"/>
  <c r="I34" i="5"/>
  <c r="I43" i="5" s="1"/>
  <c r="X32" i="5"/>
  <c r="Z32" i="5" s="1"/>
  <c r="V26" i="5"/>
  <c r="V34" i="5" s="1"/>
  <c r="V43" i="5" s="1"/>
  <c r="N26" i="5"/>
  <c r="N34" i="5" s="1"/>
  <c r="N43" i="5" s="1"/>
  <c r="Z21" i="5"/>
  <c r="E61" i="4"/>
  <c r="R19" i="2"/>
  <c r="R27" i="2" s="1"/>
  <c r="R36" i="2" s="1"/>
  <c r="Q19" i="2"/>
  <c r="Q27" i="2" s="1"/>
  <c r="Q36" i="2" s="1"/>
  <c r="X19" i="5"/>
  <c r="Z19" i="5" s="1"/>
  <c r="G26" i="5"/>
  <c r="X71" i="4"/>
  <c r="E91" i="4"/>
  <c r="X91" i="4"/>
  <c r="E81" i="4"/>
  <c r="P19" i="2"/>
  <c r="P27" i="2" s="1"/>
  <c r="P36" i="2" s="1"/>
  <c r="X61" i="4"/>
  <c r="X90" i="4"/>
  <c r="V90" i="4"/>
  <c r="X80" i="4"/>
  <c r="V80" i="4"/>
  <c r="X60" i="4"/>
  <c r="X70" i="4"/>
  <c r="V70" i="4"/>
  <c r="V60" i="4"/>
  <c r="O36" i="3"/>
  <c r="P36" i="3"/>
  <c r="Q36" i="3"/>
  <c r="X26" i="5" l="1"/>
  <c r="G34" i="5"/>
  <c r="G43" i="5" s="1"/>
  <c r="G35" i="3"/>
  <c r="H28" i="3"/>
  <c r="I28" i="3"/>
  <c r="J28" i="3"/>
  <c r="K28" i="3"/>
  <c r="L28" i="3"/>
  <c r="M28" i="3"/>
  <c r="N28" i="3"/>
  <c r="R28" i="3"/>
  <c r="S28" i="3"/>
  <c r="T28" i="3"/>
  <c r="U28" i="3"/>
  <c r="V28" i="3"/>
  <c r="W28" i="3"/>
  <c r="X17" i="3"/>
  <c r="X18" i="3"/>
  <c r="X19" i="3"/>
  <c r="X20" i="3"/>
  <c r="X21" i="3"/>
  <c r="X22" i="3"/>
  <c r="H15" i="3"/>
  <c r="I15" i="3"/>
  <c r="J15" i="3"/>
  <c r="K15" i="3"/>
  <c r="L15" i="3"/>
  <c r="M15" i="3"/>
  <c r="N15" i="3"/>
  <c r="R15" i="3"/>
  <c r="S15" i="3"/>
  <c r="T15" i="3"/>
  <c r="U15" i="3"/>
  <c r="V15" i="3"/>
  <c r="W15" i="3"/>
  <c r="Y15" i="3"/>
  <c r="X34" i="5" l="1"/>
  <c r="Z26" i="5"/>
  <c r="H35" i="2"/>
  <c r="I35" i="2"/>
  <c r="J35" i="2"/>
  <c r="K35" i="2"/>
  <c r="L35" i="2"/>
  <c r="M35" i="2"/>
  <c r="N35" i="2"/>
  <c r="O35" i="2"/>
  <c r="S35" i="2"/>
  <c r="T35" i="2"/>
  <c r="U35" i="2"/>
  <c r="V35" i="2"/>
  <c r="W35" i="2"/>
  <c r="Y35" i="2"/>
  <c r="G35" i="2"/>
  <c r="X43" i="5" l="1"/>
  <c r="Z43" i="5" s="1"/>
  <c r="Z34" i="5"/>
  <c r="H35" i="3"/>
  <c r="I35" i="3"/>
  <c r="J35" i="3"/>
  <c r="K35" i="3"/>
  <c r="L35" i="3"/>
  <c r="M35" i="3"/>
  <c r="N35" i="3"/>
  <c r="R35" i="3"/>
  <c r="S35" i="3"/>
  <c r="T35" i="3"/>
  <c r="U35" i="3"/>
  <c r="V35" i="3"/>
  <c r="W35" i="3"/>
  <c r="Y35" i="3"/>
  <c r="X29" i="3"/>
  <c r="X30" i="3"/>
  <c r="X25" i="3"/>
  <c r="Z25" i="3" s="1"/>
  <c r="X26" i="3"/>
  <c r="X27" i="3"/>
  <c r="G28" i="3"/>
  <c r="H23" i="3"/>
  <c r="I23" i="3"/>
  <c r="J23" i="3"/>
  <c r="K23" i="3"/>
  <c r="L23" i="3"/>
  <c r="M23" i="3"/>
  <c r="N23" i="3"/>
  <c r="R23" i="3"/>
  <c r="S23" i="3"/>
  <c r="T23" i="3"/>
  <c r="U23" i="3"/>
  <c r="V23" i="3"/>
  <c r="W23" i="3"/>
  <c r="Y23" i="3"/>
  <c r="G23" i="3"/>
  <c r="X11" i="3"/>
  <c r="X12" i="3"/>
  <c r="Z12" i="3" s="1"/>
  <c r="G15" i="3"/>
  <c r="V36" i="3" l="1"/>
  <c r="R36" i="3"/>
  <c r="S36" i="3"/>
  <c r="U36" i="3"/>
  <c r="T36" i="3"/>
  <c r="J36" i="3"/>
  <c r="I36" i="3"/>
  <c r="W36" i="3"/>
  <c r="L36" i="3"/>
  <c r="N36" i="3"/>
  <c r="M36" i="3"/>
  <c r="K36" i="3"/>
  <c r="H36" i="3"/>
  <c r="G36" i="3"/>
  <c r="Y36" i="3"/>
  <c r="Z27" i="3"/>
  <c r="Z30" i="3"/>
  <c r="Z29" i="3"/>
  <c r="Z26" i="3"/>
  <c r="Z11" i="3"/>
  <c r="D46" i="1"/>
  <c r="X24" i="2" l="1"/>
  <c r="Z24" i="2" s="1"/>
  <c r="X26" i="2"/>
  <c r="Z26" i="2" s="1"/>
  <c r="X29" i="2"/>
  <c r="X30" i="2"/>
  <c r="Y25" i="2"/>
  <c r="H25" i="2"/>
  <c r="I25" i="2"/>
  <c r="J25" i="2"/>
  <c r="K25" i="2"/>
  <c r="L25" i="2"/>
  <c r="M25" i="2"/>
  <c r="N25" i="2"/>
  <c r="O25" i="2"/>
  <c r="S25" i="2"/>
  <c r="T25" i="2"/>
  <c r="U25" i="2"/>
  <c r="V25" i="2"/>
  <c r="W25" i="2"/>
  <c r="G25" i="2"/>
  <c r="I18" i="2"/>
  <c r="J18" i="2"/>
  <c r="L18" i="2"/>
  <c r="M18" i="2"/>
  <c r="N18" i="2"/>
  <c r="O18" i="2"/>
  <c r="S18" i="2"/>
  <c r="T18" i="2"/>
  <c r="U18" i="2"/>
  <c r="V18" i="2"/>
  <c r="W18" i="2"/>
  <c r="G18" i="2"/>
  <c r="Y15" i="2"/>
  <c r="H15" i="2"/>
  <c r="I15" i="2"/>
  <c r="J15" i="2"/>
  <c r="K15" i="2"/>
  <c r="L15" i="2"/>
  <c r="M15" i="2"/>
  <c r="N15" i="2"/>
  <c r="O15" i="2"/>
  <c r="S15" i="2"/>
  <c r="T15" i="2"/>
  <c r="U15" i="2"/>
  <c r="V15" i="2"/>
  <c r="W15" i="2"/>
  <c r="G15" i="2"/>
  <c r="T19" i="2" l="1"/>
  <c r="N19" i="2"/>
  <c r="N27" i="2" s="1"/>
  <c r="N36" i="2" s="1"/>
  <c r="T27" i="2"/>
  <c r="T36" i="2" s="1"/>
  <c r="O19" i="2"/>
  <c r="O27" i="2" s="1"/>
  <c r="O36" i="2" s="1"/>
  <c r="M19" i="2"/>
  <c r="M27" i="2" s="1"/>
  <c r="M36" i="2" s="1"/>
  <c r="L19" i="2"/>
  <c r="Z29" i="2"/>
  <c r="I19" i="2"/>
  <c r="I27" i="2" s="1"/>
  <c r="I36" i="2" s="1"/>
  <c r="U19" i="2"/>
  <c r="S19" i="2"/>
  <c r="W19" i="2"/>
  <c r="V19" i="2"/>
  <c r="J19" i="2"/>
  <c r="X25" i="2"/>
  <c r="Z25" i="2" s="1"/>
  <c r="G19" i="2"/>
  <c r="G27" i="2" s="1"/>
  <c r="G36" i="2" s="1"/>
  <c r="F44" i="1"/>
  <c r="G44" i="1"/>
  <c r="H44" i="1"/>
  <c r="K18" i="2" s="1"/>
  <c r="K19" i="2" s="1"/>
  <c r="I44" i="1"/>
  <c r="J44" i="1"/>
  <c r="K44" i="1"/>
  <c r="L44" i="1"/>
  <c r="M44" i="1"/>
  <c r="N44" i="1"/>
  <c r="O44" i="1"/>
  <c r="P44" i="1"/>
  <c r="Q44" i="1"/>
  <c r="R44" i="1"/>
  <c r="S44" i="1"/>
  <c r="T44" i="1"/>
  <c r="E44" i="1"/>
  <c r="H18" i="2" l="1"/>
  <c r="V27" i="2"/>
  <c r="V36" i="2" s="1"/>
  <c r="J27" i="2"/>
  <c r="J36" i="2" s="1"/>
  <c r="W27" i="2"/>
  <c r="W36" i="2" s="1"/>
  <c r="L27" i="2"/>
  <c r="L36" i="2" s="1"/>
  <c r="K27" i="2"/>
  <c r="K36" i="2" s="1"/>
  <c r="S27" i="2"/>
  <c r="S36" i="2" s="1"/>
  <c r="U27" i="2"/>
  <c r="U36" i="2" s="1"/>
  <c r="H19" i="2" l="1"/>
  <c r="H27" i="2" s="1"/>
  <c r="H36" i="2" s="1"/>
  <c r="X18" i="2"/>
  <c r="X13" i="3"/>
  <c r="P4" i="3"/>
  <c r="Z13" i="3" l="1"/>
  <c r="E58" i="3"/>
  <c r="X24" i="3"/>
  <c r="X16" i="3"/>
  <c r="X14" i="3"/>
  <c r="X10" i="3"/>
  <c r="Z10" i="3" s="1"/>
  <c r="X20" i="2"/>
  <c r="Z20" i="2" s="1"/>
  <c r="X17" i="2"/>
  <c r="Z17" i="2" s="1"/>
  <c r="X28" i="3" l="1"/>
  <c r="X15" i="3"/>
  <c r="Z35" i="3"/>
  <c r="X35" i="3"/>
  <c r="Z14" i="3"/>
  <c r="Z15" i="3" s="1"/>
  <c r="Z22" i="3"/>
  <c r="Z16" i="3"/>
  <c r="Z24" i="3"/>
  <c r="Z28" i="3" s="1"/>
  <c r="D5" i="1"/>
  <c r="A4" i="1"/>
  <c r="B64" i="1"/>
  <c r="C64" i="1"/>
  <c r="Z30" i="2"/>
  <c r="V45" i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30" i="1"/>
  <c r="W30" i="1" s="1"/>
  <c r="U40" i="1"/>
  <c r="W40" i="1" s="1"/>
  <c r="U41" i="1"/>
  <c r="W41" i="1" s="1"/>
  <c r="U42" i="1"/>
  <c r="W42" i="1" s="1"/>
  <c r="U43" i="1"/>
  <c r="W43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10" i="1"/>
  <c r="X23" i="2"/>
  <c r="Z23" i="2" s="1"/>
  <c r="X22" i="2"/>
  <c r="Z22" i="2" s="1"/>
  <c r="X12" i="2"/>
  <c r="Z12" i="2" s="1"/>
  <c r="X13" i="2"/>
  <c r="Z13" i="2" s="1"/>
  <c r="X14" i="2"/>
  <c r="Z14" i="2" s="1"/>
  <c r="X15" i="2"/>
  <c r="Z15" i="2" s="1"/>
  <c r="X16" i="2"/>
  <c r="X19" i="2"/>
  <c r="X21" i="2"/>
  <c r="Z21" i="2" s="1"/>
  <c r="Z11" i="2"/>
  <c r="Z35" i="2" l="1"/>
  <c r="X35" i="2"/>
  <c r="X27" i="2"/>
  <c r="Y38" i="2"/>
  <c r="G38" i="2"/>
  <c r="G39" i="2" s="1"/>
  <c r="G40" i="2" s="1"/>
  <c r="D47" i="1"/>
  <c r="D48" i="1" s="1"/>
  <c r="X36" i="2"/>
  <c r="U45" i="1"/>
  <c r="W10" i="1"/>
  <c r="W45" i="1" s="1"/>
  <c r="X38" i="2" l="1"/>
  <c r="Y16" i="2"/>
  <c r="Z18" i="3"/>
  <c r="Z17" i="3"/>
  <c r="Y39" i="2" l="1"/>
  <c r="Y40" i="2" s="1"/>
  <c r="X39" i="2"/>
  <c r="X40" i="2" s="1"/>
  <c r="V46" i="1"/>
  <c r="Y18" i="2"/>
  <c r="Z16" i="2"/>
  <c r="Z19" i="3"/>
  <c r="V47" i="1" l="1"/>
  <c r="V48" i="1" s="1"/>
  <c r="Y19" i="2"/>
  <c r="Z18" i="2"/>
  <c r="Z20" i="3"/>
  <c r="Y27" i="2" l="1"/>
  <c r="Y36" i="2" s="1"/>
  <c r="Z19" i="2"/>
  <c r="Z27" i="2" s="1"/>
  <c r="Z36" i="2" s="1"/>
  <c r="Z21" i="3"/>
  <c r="Z23" i="3" s="1"/>
  <c r="Z36" i="3" s="1"/>
  <c r="X23" i="3"/>
  <c r="X3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 Pettersen</author>
  </authors>
  <commentList>
    <comment ref="J9" authorId="0" shapeId="0" xr:uid="{575FF488-41DA-4346-9B5B-F464F87E19A3}">
      <text>
        <r>
          <rPr>
            <b/>
            <sz val="9"/>
            <color indexed="81"/>
            <rFont val="Tahoma"/>
            <charset val="1"/>
          </rPr>
          <t>Linda  Pettersen:</t>
        </r>
        <r>
          <rPr>
            <sz val="9"/>
            <color indexed="81"/>
            <rFont val="Tahoma"/>
            <charset val="1"/>
          </rPr>
          <t xml:space="preserve">
Sentrum 71 </t>
        </r>
      </text>
    </comment>
    <comment ref="M9" authorId="0" shapeId="0" xr:uid="{35CDB792-40F2-4B3C-AFB4-4312BA99992D}">
      <text>
        <r>
          <rPr>
            <b/>
            <sz val="9"/>
            <color indexed="81"/>
            <rFont val="Tahoma"/>
            <charset val="1"/>
          </rPr>
          <t>Linda  Pettersen:</t>
        </r>
        <r>
          <rPr>
            <sz val="9"/>
            <color indexed="81"/>
            <rFont val="Tahoma"/>
            <charset val="1"/>
          </rPr>
          <t xml:space="preserve">
Gartlandsveien - kjøp bolig og utbedring</t>
        </r>
      </text>
    </comment>
    <comment ref="N9" authorId="0" shapeId="0" xr:uid="{7A0BAD62-FF61-4FAC-B9FE-BD01FDC8F360}">
      <text>
        <r>
          <rPr>
            <b/>
            <sz val="9"/>
            <color indexed="81"/>
            <rFont val="Tahoma"/>
            <family val="2"/>
          </rPr>
          <t>Linda  Pettersen:</t>
        </r>
        <r>
          <rPr>
            <sz val="9"/>
            <color indexed="81"/>
            <rFont val="Tahoma"/>
            <family val="2"/>
          </rPr>
          <t xml:space="preserve">
KST mai 2023 - videreutlån, Mva P7625-P7518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 Pettersen</author>
  </authors>
  <commentList>
    <comment ref="L9" authorId="0" shapeId="0" xr:uid="{9D394546-A773-40CF-9FC3-28756F9650CC}">
      <text>
        <r>
          <rPr>
            <b/>
            <sz val="9"/>
            <color indexed="81"/>
            <rFont val="Tahoma"/>
            <family val="2"/>
          </rPr>
          <t>Linda  Pettersen:</t>
        </r>
        <r>
          <rPr>
            <sz val="9"/>
            <color indexed="81"/>
            <rFont val="Tahoma"/>
            <family val="2"/>
          </rPr>
          <t xml:space="preserve">
KST mai 2023 - videreutlån, Mva P7625-P7518</t>
        </r>
      </text>
    </comment>
    <comment ref="C44" authorId="0" shapeId="0" xr:uid="{78B99360-B350-4883-8DC9-8FF394E505A5}">
      <text>
        <r>
          <rPr>
            <b/>
            <sz val="9"/>
            <color indexed="81"/>
            <rFont val="Tahoma"/>
            <family val="2"/>
          </rPr>
          <t>Linda  Pettersen:</t>
        </r>
        <r>
          <rPr>
            <sz val="9"/>
            <color indexed="81"/>
            <rFont val="Tahoma"/>
            <family val="2"/>
          </rPr>
          <t xml:space="preserve">
på en tomt vi eier og skal selge til private</t>
        </r>
      </text>
    </comment>
  </commentList>
</comments>
</file>

<file path=xl/sharedStrings.xml><?xml version="1.0" encoding="utf-8"?>
<sst xmlns="http://schemas.openxmlformats.org/spreadsheetml/2006/main" count="385" uniqueCount="205">
  <si>
    <t>Regnskapsmappe for kommuner og fylkeskommuner ©</t>
  </si>
  <si>
    <t>Arkiv:</t>
  </si>
  <si>
    <t>3.3</t>
  </si>
  <si>
    <t>Kommune/Enhet:</t>
  </si>
  <si>
    <t>Utarbeidet dato/sign:</t>
  </si>
  <si>
    <t>År:</t>
  </si>
  <si>
    <t>Høylandet kommune</t>
  </si>
  <si>
    <t>Emne:</t>
  </si>
  <si>
    <r>
      <t xml:space="preserve">KONTROLL REVIDERT BUDSJETT </t>
    </r>
    <r>
      <rPr>
        <b/>
        <sz val="14"/>
        <color indexed="60"/>
        <rFont val="Arial"/>
        <family val="2"/>
      </rPr>
      <t>BEVILGNINGSOVERSIKT DRIFT</t>
    </r>
  </si>
  <si>
    <t>Sak</t>
  </si>
  <si>
    <t>Bevilgningsoversikt drift iht. budsjett- og regnskapsforskriften § 5-4 første ledd (del A)</t>
  </si>
  <si>
    <t>Opprinnelig budsjett</t>
  </si>
  <si>
    <t xml:space="preserve">Sum beregna revidert budsjett </t>
  </si>
  <si>
    <t>Revidert budsjett årets regnskap</t>
  </si>
  <si>
    <t>Differanse</t>
  </si>
  <si>
    <t>Post</t>
  </si>
  <si>
    <t>Kostra-art</t>
  </si>
  <si>
    <t>Rammetilskudd</t>
  </si>
  <si>
    <t>Inntekts- og formuesskatt</t>
  </si>
  <si>
    <t>874:875</t>
  </si>
  <si>
    <t>Eiendomsskatt</t>
  </si>
  <si>
    <t>810+877</t>
  </si>
  <si>
    <t>Andre generelle driftsinntekter</t>
  </si>
  <si>
    <t>Sum generelle driftsinntekter</t>
  </si>
  <si>
    <t>Sum bevilgninger drift, netto</t>
  </si>
  <si>
    <t>Avskrivninger</t>
  </si>
  <si>
    <t>Sum netto driftsutgifter</t>
  </si>
  <si>
    <t>Brutto driftsresultat</t>
  </si>
  <si>
    <t>900:901</t>
  </si>
  <si>
    <t>Renteinntekter</t>
  </si>
  <si>
    <t>Utbytter</t>
  </si>
  <si>
    <t>909-509</t>
  </si>
  <si>
    <t>Gevinst og tap på finansielle OM</t>
  </si>
  <si>
    <t>500:501</t>
  </si>
  <si>
    <t>Renteutgifter</t>
  </si>
  <si>
    <t>510:511</t>
  </si>
  <si>
    <t>Avdrag på lån</t>
  </si>
  <si>
    <t>Netto finansutgifter</t>
  </si>
  <si>
    <t>Motpost avskrivninger</t>
  </si>
  <si>
    <t>Netto driftsresultat</t>
  </si>
  <si>
    <t>Disponering eller dekning av netto driftsresultat:</t>
  </si>
  <si>
    <t>Overføring til investering</t>
  </si>
  <si>
    <t>Avsetninger til bundne driftsfond</t>
  </si>
  <si>
    <t>Bruk av bundne driftsfond</t>
  </si>
  <si>
    <t>Avsetninger til disposisjonsfond</t>
  </si>
  <si>
    <t>Bruk av disposisjonsfond</t>
  </si>
  <si>
    <t>Dekning av tidligere års merforbruk</t>
  </si>
  <si>
    <t>Sum disp./dekning av netto driftsresultat</t>
  </si>
  <si>
    <t>Fremført til inndekning i senere år (merforbruk)</t>
  </si>
  <si>
    <r>
      <rPr>
        <b/>
        <sz val="10"/>
        <rFont val="Arial"/>
        <family val="2"/>
      </rPr>
      <t xml:space="preserve">Sum bevilgninger drift, netto </t>
    </r>
    <r>
      <rPr>
        <sz val="10"/>
        <rFont val="Arial"/>
        <family val="2"/>
      </rPr>
      <t>- hentes fra "del B"</t>
    </r>
  </si>
  <si>
    <t>Differanse mot linje 6</t>
  </si>
  <si>
    <t>Notater:</t>
  </si>
  <si>
    <t>Utfylt dato:</t>
  </si>
  <si>
    <t>navn</t>
  </si>
  <si>
    <t>ã</t>
  </si>
  <si>
    <r>
      <t xml:space="preserve">KONTROLL  </t>
    </r>
    <r>
      <rPr>
        <b/>
        <sz val="12"/>
        <color indexed="60"/>
        <rFont val="Arial"/>
        <family val="2"/>
      </rPr>
      <t>BEVILGNINGSOVERSIKT DRIFT</t>
    </r>
    <r>
      <rPr>
        <b/>
        <sz val="12"/>
        <color theme="9" tint="-0.499984740745262"/>
        <rFont val="Arial"/>
        <family val="2"/>
      </rPr>
      <t xml:space="preserve"> iht. § 5-4 andre ledd</t>
    </r>
    <r>
      <rPr>
        <b/>
        <sz val="12"/>
        <rFont val="Arial"/>
        <family val="2"/>
      </rPr>
      <t xml:space="preserve"> (del B)</t>
    </r>
  </si>
  <si>
    <t>NR</t>
  </si>
  <si>
    <t>NAVN RAMMEOMRÅDE</t>
  </si>
  <si>
    <t xml:space="preserve">Opprinnelig budsjett </t>
  </si>
  <si>
    <t>Sum beregna revidert budsjett</t>
  </si>
  <si>
    <t>Revidert budsjett ifølge regnskap</t>
  </si>
  <si>
    <t>Sentral adm</t>
  </si>
  <si>
    <t>Ansvar 1905 - årslønnsvekst</t>
  </si>
  <si>
    <t>Oppv og kultur</t>
  </si>
  <si>
    <t>Helse</t>
  </si>
  <si>
    <t>Teknisk</t>
  </si>
  <si>
    <t>Kirken</t>
  </si>
  <si>
    <t>Næring og utv</t>
  </si>
  <si>
    <t>Skatt, ramme</t>
  </si>
  <si>
    <t>Sum:</t>
  </si>
  <si>
    <t>Sum differanse:</t>
  </si>
  <si>
    <r>
      <rPr>
        <b/>
        <sz val="10"/>
        <rFont val="Arial"/>
        <family val="2"/>
      </rPr>
      <t xml:space="preserve">Sum bevilgninger drift, netto
</t>
    </r>
    <r>
      <rPr>
        <sz val="10"/>
        <color indexed="60"/>
        <rFont val="Arial"/>
        <family val="2"/>
      </rPr>
      <t>iht. oppstilling etter andre ledd</t>
    </r>
  </si>
  <si>
    <r>
      <rPr>
        <b/>
        <sz val="10"/>
        <rFont val="Arial"/>
        <family val="2"/>
      </rPr>
      <t>Sum bevilgninger drift, netto</t>
    </r>
    <r>
      <rPr>
        <sz val="10"/>
        <rFont val="Arial"/>
        <family val="2"/>
      </rPr>
      <t xml:space="preserve">
</t>
    </r>
    <r>
      <rPr>
        <sz val="10"/>
        <color rgb="FF993300"/>
        <rFont val="Arial"/>
        <family val="2"/>
      </rPr>
      <t>iht. post 6 etter første ledd</t>
    </r>
  </si>
  <si>
    <r>
      <t xml:space="preserve">KONTROLL REVIDERT BUDSJETT </t>
    </r>
    <r>
      <rPr>
        <b/>
        <sz val="14"/>
        <color indexed="60"/>
        <rFont val="Arial"/>
        <family val="2"/>
      </rPr>
      <t>BEVILGNINGSOVERSIKT INVESTERING</t>
    </r>
  </si>
  <si>
    <t>KOSTRA-art</t>
  </si>
  <si>
    <t>Bevilgningsoversikt investering iht. budsjett- og regnskapsforskriften § 5-5 første ledd (del A)</t>
  </si>
  <si>
    <t>K.sak 65/23, pkt. 2</t>
  </si>
  <si>
    <t>K.sak 1/24</t>
  </si>
  <si>
    <t>K.sak 7/24</t>
  </si>
  <si>
    <t>Revidert budsjett  årets regnskap</t>
  </si>
  <si>
    <t>*</t>
  </si>
  <si>
    <t>Investeringer i varige driftsmidler</t>
  </si>
  <si>
    <t>**</t>
  </si>
  <si>
    <t>Tilskudd til andres investeringer</t>
  </si>
  <si>
    <t>Investeringer i aksjer og andeler i selskaper</t>
  </si>
  <si>
    <t>520:521</t>
  </si>
  <si>
    <t>Utlån av egne midler</t>
  </si>
  <si>
    <t>Sum investeringsutgifter</t>
  </si>
  <si>
    <t>Kompensasjon for merverdiavgift</t>
  </si>
  <si>
    <t>***</t>
  </si>
  <si>
    <t>Tilskudd fra andre</t>
  </si>
  <si>
    <t>****</t>
  </si>
  <si>
    <t>Salg av varige driftsmidler</t>
  </si>
  <si>
    <t>Salg av finansielle anleggsmidler</t>
  </si>
  <si>
    <t>Utdeling fra selskaper</t>
  </si>
  <si>
    <t>920:921</t>
  </si>
  <si>
    <t>Mottatte avdrag på utlån av egne midler</t>
  </si>
  <si>
    <t>910:911</t>
  </si>
  <si>
    <t>Bruk av lån</t>
  </si>
  <si>
    <t>Sum investeringsinntekter</t>
  </si>
  <si>
    <t>Videreutlån</t>
  </si>
  <si>
    <t>Bruk av lån til videreutlån</t>
  </si>
  <si>
    <t>Avdrag på lån til videreutlån</t>
  </si>
  <si>
    <t>Mottatte avdrag på videreutlån</t>
  </si>
  <si>
    <t>Netto utgifter videreutlån</t>
  </si>
  <si>
    <t>Overføring fra drift</t>
  </si>
  <si>
    <t>Avsetninger til bundne investeringsfond</t>
  </si>
  <si>
    <t>Bruk av bundne investeringsfond</t>
  </si>
  <si>
    <t>Avsetninger til ubundet investeringsfond</t>
  </si>
  <si>
    <t>Bruk av ubundet investeringsfond</t>
  </si>
  <si>
    <t>Dekning av tidligere års udekket beløp</t>
  </si>
  <si>
    <t>Sum overføring fra drift og netto avsetninger</t>
  </si>
  <si>
    <t>Fremført til inndekning i senere år (udekket beløp)</t>
  </si>
  <si>
    <t>Fra spesifikasjon av bevilgningene (sum fordelt til investeringer) 
iht oppstilling etter § 5-5 andre ledd (hentes fra del B):</t>
  </si>
  <si>
    <t>Revidert budsjett</t>
  </si>
  <si>
    <t>Sum investeringer i varige driftsmidler</t>
  </si>
  <si>
    <t>Sum tilskudd til andres investeringer</t>
  </si>
  <si>
    <t>Sum investeringer i aksjer og andeler</t>
  </si>
  <si>
    <t>Sum utlån av egne midler</t>
  </si>
  <si>
    <t>Post 1 omfatter art 010:099 + 100:285 + 300:380 +429 ?500:501</t>
  </si>
  <si>
    <t>Post 2 omfatter art 400 + 430:480</t>
  </si>
  <si>
    <t>Post 8 omfatter art 700:780 - 729 +810:850 + 880:890 +900:901</t>
  </si>
  <si>
    <t>Post 9 omfatter art 620 +650 +660:670</t>
  </si>
  <si>
    <t>Passord: komrev</t>
  </si>
  <si>
    <r>
      <t xml:space="preserve">KONTROLL  </t>
    </r>
    <r>
      <rPr>
        <b/>
        <sz val="12"/>
        <color indexed="60"/>
        <rFont val="Arial"/>
        <family val="2"/>
      </rPr>
      <t>BEVILGNINGSOVERSIKT INVESTERING</t>
    </r>
    <r>
      <rPr>
        <b/>
        <sz val="12"/>
        <color theme="9" tint="-0.499984740745262"/>
        <rFont val="Arial"/>
        <family val="2"/>
      </rPr>
      <t xml:space="preserve"> iht. § 5-5 andre ledd</t>
    </r>
    <r>
      <rPr>
        <b/>
        <sz val="12"/>
        <rFont val="Arial"/>
        <family val="2"/>
      </rPr>
      <t xml:space="preserve"> (del B)</t>
    </r>
  </si>
  <si>
    <t>RAMMEOMRÅDE/PROSJEKT</t>
  </si>
  <si>
    <t>Ny brannstasjon</t>
  </si>
  <si>
    <t>Nytt kloakkrenseanlegg i sentrum</t>
  </si>
  <si>
    <t>Ny velferdsteknologi</t>
  </si>
  <si>
    <t>Høylandet skole - Fleraktivitetsområde</t>
  </si>
  <si>
    <t>MHV - Ferdigstillelse av reservevannløsning</t>
  </si>
  <si>
    <t>Skysstasjon - oppgradering av bad og dører</t>
  </si>
  <si>
    <t>Uteområde / Friluftsområde Høylandet barnehage</t>
  </si>
  <si>
    <t>Statue av Pål Tyldum</t>
  </si>
  <si>
    <t>Ombygging av fyrrom - bioenergi</t>
  </si>
  <si>
    <t>Oppgradering etter tilsyn miljøretta helsevern skole og barnehage</t>
  </si>
  <si>
    <t>Utvidelse av kommunalt kloakknett til Kviståsen boligområde</t>
  </si>
  <si>
    <t>Oppgradering garderober skole</t>
  </si>
  <si>
    <t>Utskifting av armaturer til LED, Vargeia</t>
  </si>
  <si>
    <t>Trafikksikkerhets tiltak rundt skole</t>
  </si>
  <si>
    <t>Trafikksikkerhets tiltak Brøndbo industriområde</t>
  </si>
  <si>
    <t>Mobilmast på Råum</t>
  </si>
  <si>
    <t>Uteområde Høylandet barne- og ungdomsskole</t>
  </si>
  <si>
    <t>Bobiltømmestasjon</t>
  </si>
  <si>
    <t>Fasadeoppgradering Vargeia 5A-5D</t>
  </si>
  <si>
    <t>Oppgradering av kommunal veg fra kryss Fv 17 til avkjørsel Høylandet sykeheim</t>
  </si>
  <si>
    <t>Investering i ny programvare KOMTEK</t>
  </si>
  <si>
    <t>Robotvasker Hållinghallen</t>
  </si>
  <si>
    <t>Oppgradering av inntil 3 stk. utleieleiligheter</t>
  </si>
  <si>
    <t>Oppføring av kommunale utleieboliger Børstad boligfelt</t>
  </si>
  <si>
    <t>Investering i intern fiber mellom avdelingene i kommunen</t>
  </si>
  <si>
    <t>Oppgradering av kjøkken ved Høylandet sykeheim</t>
  </si>
  <si>
    <t>Kjøp av bilhenger med tipp</t>
  </si>
  <si>
    <t xml:space="preserve">Kjøp og opparbeidelse av Brøndbo Industriområde </t>
  </si>
  <si>
    <t>Innløsing av festeavtale - Vargeia boligområde</t>
  </si>
  <si>
    <t>EB29924 - H Kona</t>
  </si>
  <si>
    <t>Kjøp Sentrum 71</t>
  </si>
  <si>
    <t>Elveparkenborettslag - utskifting masser</t>
  </si>
  <si>
    <t>Gartlandsv 16, gnr 100, bnr 46, f16</t>
  </si>
  <si>
    <t>Vargeia 149 - renovering og energi tiltak</t>
  </si>
  <si>
    <t>Bygging av 2-mannsbolig på Vargeia</t>
  </si>
  <si>
    <t>Nytt SD-anlegg på helse og omsorgsbygget</t>
  </si>
  <si>
    <t>Oppgradering av Børstadvegen</t>
  </si>
  <si>
    <t>Kjøp av leiligheter i Elveparken Borettslag</t>
  </si>
  <si>
    <t>Oppgradering av ventilasjon på skole administrasjon</t>
  </si>
  <si>
    <t>Oppgradering ventilasjon tannlegekontor</t>
  </si>
  <si>
    <t>Renovering av kjølerom ved Høylandet skysstasjon</t>
  </si>
  <si>
    <t>Sum iht. del A</t>
  </si>
  <si>
    <t>Restaurering kirkebygg (kirketak)</t>
  </si>
  <si>
    <t>Sum tilskudd</t>
  </si>
  <si>
    <t>Ekap.innskudd KLP</t>
  </si>
  <si>
    <t>Sum aksjer og andeler</t>
  </si>
  <si>
    <t>Sum utlån</t>
  </si>
  <si>
    <r>
      <t xml:space="preserve">KONTROLL REVIDERT BUDSJETT </t>
    </r>
    <r>
      <rPr>
        <b/>
        <sz val="14"/>
        <color theme="9" tint="-0.499984740745262"/>
        <rFont val="Arial"/>
        <family val="2"/>
      </rPr>
      <t>ØKONOMISK OVERSIKT ETTER ART - DRIFT</t>
    </r>
  </si>
  <si>
    <t>Økonomisk oversikt etter art - drift iht. budsjett- og regnskapsforskriften § 5-6</t>
  </si>
  <si>
    <t>Linje</t>
  </si>
  <si>
    <t>Andre skatteinntekter</t>
  </si>
  <si>
    <t>Andre overføringer og tilskudd fra staten</t>
  </si>
  <si>
    <t>Overføringer og tilskudd fra andre</t>
  </si>
  <si>
    <t>Brukerbetalinger</t>
  </si>
  <si>
    <t>620:660</t>
  </si>
  <si>
    <t>Salgs- og leieinntekter</t>
  </si>
  <si>
    <t>Sum driftsinntekter</t>
  </si>
  <si>
    <t>010:089+160:165</t>
  </si>
  <si>
    <t>Lønnsutgifter</t>
  </si>
  <si>
    <t>090:099</t>
  </si>
  <si>
    <t>Sosiale utgifter</t>
  </si>
  <si>
    <t>Kjøp av varer og tjenester</t>
  </si>
  <si>
    <t>400:480+520</t>
  </si>
  <si>
    <t>Overføringer og tilskudd til andre</t>
  </si>
  <si>
    <t>Sum driftsutgifter</t>
  </si>
  <si>
    <t>Gevinst og tap på finansielle omløpsmidler</t>
  </si>
  <si>
    <t>Post 6 omfatter art 700:780 + 830:850 + 880:890 +920</t>
  </si>
  <si>
    <t>Post 12 omfatter art 100:285 - 160:165 + 300:380</t>
  </si>
  <si>
    <t>07.04.2025 /BOH</t>
  </si>
  <si>
    <t>Renter, avdr, pensjon</t>
  </si>
  <si>
    <t>Bent Ove Hyldmo</t>
  </si>
  <si>
    <t>Ajour 7. april 2024</t>
  </si>
  <si>
    <t>Endr.nr 4 KS.28/2024 møte 23.5</t>
  </si>
  <si>
    <t>Uv differanseansvar 1905 ifm. budsjettreguelering lønnsoppgjør 2024</t>
  </si>
  <si>
    <t>Uv differanse ansvar 1905 ifm. budsjettreguelring av lønnsoppgjøret 2024</t>
  </si>
  <si>
    <t>Endr.nr 6 KS.63/2024 møte 31.10</t>
  </si>
  <si>
    <t>K.sak 17/24</t>
  </si>
  <si>
    <t xml:space="preserve">Endr.nr 4 KS.17/2024 møte 23.5 </t>
  </si>
  <si>
    <t>Endr.nr 4 KS.17/2024 møte 23.5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</si>
</sst>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dd/mm/yyyy;@"/>
    <numFmt numFmtId="166" formatCode="_-* #,##0_-;\-* #,##0_-;_-* &quot;-&quot;??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8"/>
      <color indexed="16"/>
      <name val="Arial"/>
      <family val="2"/>
    </font>
    <font>
      <sz val="10"/>
      <name val="Symbol"/>
      <family val="1"/>
      <charset val="2"/>
    </font>
    <font>
      <sz val="10"/>
      <color indexed="60"/>
      <name val="Symbol"/>
      <family val="1"/>
      <charset val="2"/>
    </font>
    <font>
      <sz val="10"/>
      <name val="Arial"/>
      <family val="2"/>
    </font>
    <font>
      <sz val="14"/>
      <name val="Arial"/>
      <family val="2"/>
    </font>
    <font>
      <b/>
      <sz val="14"/>
      <color indexed="60"/>
      <name val="Arial"/>
      <family val="2"/>
    </font>
    <font>
      <sz val="10"/>
      <color indexed="60"/>
      <name val="Arial"/>
      <family val="2"/>
    </font>
    <font>
      <sz val="10"/>
      <color indexed="16"/>
      <name val="Arial"/>
      <family val="2"/>
    </font>
    <font>
      <sz val="10"/>
      <color indexed="10"/>
      <name val="Arial"/>
      <family val="2"/>
    </font>
    <font>
      <sz val="10"/>
      <color indexed="3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color rgb="FF0070C0"/>
      <name val="Arial"/>
      <family val="2"/>
    </font>
    <font>
      <b/>
      <sz val="9"/>
      <color indexed="30"/>
      <name val="Arial"/>
      <family val="2"/>
    </font>
    <font>
      <b/>
      <sz val="10"/>
      <color theme="3"/>
      <name val="Arial"/>
      <family val="2"/>
    </font>
    <font>
      <i/>
      <sz val="10"/>
      <name val="Arial"/>
      <family val="2"/>
    </font>
    <font>
      <b/>
      <sz val="12"/>
      <color rgb="FF0070C0"/>
      <name val="Arial"/>
      <family val="2"/>
    </font>
    <font>
      <b/>
      <sz val="12"/>
      <color theme="9" tint="-0.499984740745262"/>
      <name val="Arial"/>
      <family val="2"/>
    </font>
    <font>
      <sz val="10"/>
      <color rgb="FF993300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b/>
      <sz val="14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8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165" fontId="0" fillId="3" borderId="2" xfId="0" applyNumberFormat="1" applyFill="1" applyBorder="1" applyProtection="1">
      <protection locked="0"/>
    </xf>
    <xf numFmtId="164" fontId="8" fillId="3" borderId="2" xfId="0" applyNumberFormat="1" applyFon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4" borderId="2" xfId="0" applyNumberFormat="1" applyFill="1" applyBorder="1"/>
    <xf numFmtId="0" fontId="0" fillId="0" borderId="2" xfId="0" applyBorder="1" applyProtection="1">
      <protection locked="0"/>
    </xf>
    <xf numFmtId="3" fontId="8" fillId="3" borderId="2" xfId="0" applyNumberFormat="1" applyFont="1" applyFill="1" applyBorder="1" applyAlignment="1" applyProtection="1">
      <alignment wrapText="1"/>
      <protection locked="0"/>
    </xf>
    <xf numFmtId="1" fontId="2" fillId="0" borderId="2" xfId="0" applyNumberFormat="1" applyFont="1" applyBorder="1" applyProtection="1">
      <protection locked="0"/>
    </xf>
    <xf numFmtId="0" fontId="0" fillId="2" borderId="0" xfId="0" applyFill="1" applyAlignment="1">
      <alignment horizontal="left"/>
    </xf>
    <xf numFmtId="0" fontId="8" fillId="0" borderId="2" xfId="0" applyFont="1" applyBorder="1" applyProtection="1">
      <protection locked="0"/>
    </xf>
    <xf numFmtId="0" fontId="2" fillId="4" borderId="2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8" fillId="0" borderId="2" xfId="0" applyFont="1" applyBorder="1" applyAlignment="1" applyProtection="1">
      <alignment horizontal="center"/>
      <protection locked="0"/>
    </xf>
    <xf numFmtId="3" fontId="8" fillId="4" borderId="2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0" xfId="0" applyFill="1"/>
    <xf numFmtId="164" fontId="8" fillId="5" borderId="2" xfId="0" applyNumberFormat="1" applyFont="1" applyFill="1" applyBorder="1"/>
    <xf numFmtId="0" fontId="4" fillId="6" borderId="15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Protection="1">
      <protection locked="0"/>
    </xf>
    <xf numFmtId="164" fontId="0" fillId="7" borderId="2" xfId="0" applyNumberFormat="1" applyFill="1" applyBorder="1" applyProtection="1">
      <protection locked="0"/>
    </xf>
    <xf numFmtId="0" fontId="8" fillId="2" borderId="0" xfId="0" applyFont="1" applyFill="1" applyAlignment="1">
      <alignment horizontal="left"/>
    </xf>
    <xf numFmtId="0" fontId="8" fillId="2" borderId="10" xfId="0" applyFont="1" applyFill="1" applyBorder="1" applyAlignment="1">
      <alignment horizontal="left"/>
    </xf>
    <xf numFmtId="0" fontId="0" fillId="2" borderId="23" xfId="0" applyFill="1" applyBorder="1"/>
    <xf numFmtId="0" fontId="0" fillId="2" borderId="9" xfId="0" applyFill="1" applyBorder="1"/>
    <xf numFmtId="0" fontId="0" fillId="2" borderId="22" xfId="0" applyFill="1" applyBorder="1"/>
    <xf numFmtId="0" fontId="0" fillId="2" borderId="3" xfId="0" applyFill="1" applyBorder="1"/>
    <xf numFmtId="0" fontId="3" fillId="2" borderId="24" xfId="0" applyFont="1" applyFill="1" applyBorder="1"/>
    <xf numFmtId="0" fontId="3" fillId="2" borderId="13" xfId="0" applyFont="1" applyFill="1" applyBorder="1"/>
    <xf numFmtId="14" fontId="3" fillId="2" borderId="15" xfId="0" quotePrefix="1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20" xfId="0" applyFill="1" applyBorder="1"/>
    <xf numFmtId="0" fontId="0" fillId="2" borderId="1" xfId="0" applyFill="1" applyBorder="1"/>
    <xf numFmtId="0" fontId="0" fillId="2" borderId="17" xfId="0" applyFill="1" applyBorder="1"/>
    <xf numFmtId="0" fontId="0" fillId="2" borderId="16" xfId="0" applyFill="1" applyBorder="1"/>
    <xf numFmtId="0" fontId="0" fillId="2" borderId="24" xfId="0" applyFill="1" applyBorder="1"/>
    <xf numFmtId="0" fontId="0" fillId="2" borderId="13" xfId="0" applyFill="1" applyBorder="1"/>
    <xf numFmtId="0" fontId="0" fillId="2" borderId="4" xfId="0" applyFill="1" applyBorder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0" fontId="2" fillId="2" borderId="2" xfId="0" applyFont="1" applyFill="1" applyBorder="1" applyAlignment="1">
      <alignment horizontal="center" wrapText="1"/>
    </xf>
    <xf numFmtId="0" fontId="8" fillId="2" borderId="2" xfId="0" applyFont="1" applyFill="1" applyBorder="1"/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wrapText="1"/>
    </xf>
    <xf numFmtId="0" fontId="21" fillId="2" borderId="0" xfId="0" applyFont="1" applyFill="1" applyAlignment="1">
      <alignment horizontal="center"/>
    </xf>
    <xf numFmtId="0" fontId="8" fillId="2" borderId="0" xfId="0" applyFont="1" applyFill="1"/>
    <xf numFmtId="0" fontId="2" fillId="2" borderId="0" xfId="0" applyFont="1" applyFill="1"/>
    <xf numFmtId="0" fontId="0" fillId="2" borderId="10" xfId="0" applyFill="1" applyBorder="1"/>
    <xf numFmtId="0" fontId="22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/>
    <xf numFmtId="0" fontId="21" fillId="2" borderId="0" xfId="0" applyFont="1" applyFill="1"/>
    <xf numFmtId="0" fontId="11" fillId="8" borderId="0" xfId="0" applyFont="1" applyFill="1"/>
    <xf numFmtId="164" fontId="0" fillId="4" borderId="11" xfId="0" applyNumberFormat="1" applyFill="1" applyBorder="1"/>
    <xf numFmtId="0" fontId="8" fillId="2" borderId="12" xfId="0" applyFont="1" applyFill="1" applyBorder="1"/>
    <xf numFmtId="0" fontId="13" fillId="8" borderId="0" xfId="0" applyFont="1" applyFill="1"/>
    <xf numFmtId="0" fontId="0" fillId="2" borderId="0" xfId="0" applyFill="1" applyAlignment="1">
      <alignment horizontal="center"/>
    </xf>
    <xf numFmtId="0" fontId="0" fillId="8" borderId="0" xfId="0" applyFill="1"/>
    <xf numFmtId="164" fontId="0" fillId="8" borderId="0" xfId="0" applyNumberFormat="1" applyFill="1"/>
    <xf numFmtId="0" fontId="7" fillId="2" borderId="0" xfId="0" applyFont="1" applyFill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15" xfId="0" quotePrefix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21" xfId="0" applyFill="1" applyBorder="1"/>
    <xf numFmtId="0" fontId="9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right"/>
    </xf>
    <xf numFmtId="0" fontId="0" fillId="2" borderId="27" xfId="0" applyFill="1" applyBorder="1"/>
    <xf numFmtId="0" fontId="8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3" fontId="0" fillId="4" borderId="2" xfId="0" applyNumberFormat="1" applyFill="1" applyBorder="1"/>
    <xf numFmtId="0" fontId="8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3" fontId="2" fillId="4" borderId="2" xfId="0" applyNumberFormat="1" applyFont="1" applyFill="1" applyBorder="1"/>
    <xf numFmtId="0" fontId="0" fillId="2" borderId="0" xfId="0" applyFill="1" applyAlignment="1">
      <alignment wrapText="1"/>
    </xf>
    <xf numFmtId="0" fontId="26" fillId="2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0" fontId="6" fillId="2" borderId="4" xfId="0" applyFont="1" applyFill="1" applyBorder="1"/>
    <xf numFmtId="0" fontId="5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0" fillId="0" borderId="9" xfId="0" applyBorder="1"/>
    <xf numFmtId="0" fontId="0" fillId="0" borderId="4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8" fillId="2" borderId="10" xfId="0" applyFont="1" applyFill="1" applyBorder="1"/>
    <xf numFmtId="0" fontId="27" fillId="2" borderId="0" xfId="0" applyFont="1" applyFill="1"/>
    <xf numFmtId="0" fontId="27" fillId="2" borderId="0" xfId="0" applyFont="1" applyFill="1" applyAlignment="1">
      <alignment horizontal="right"/>
    </xf>
    <xf numFmtId="0" fontId="8" fillId="2" borderId="0" xfId="0" quotePrefix="1" applyFont="1" applyFill="1"/>
    <xf numFmtId="0" fontId="19" fillId="2" borderId="0" xfId="0" applyFont="1" applyFill="1"/>
    <xf numFmtId="0" fontId="4" fillId="3" borderId="15" xfId="0" applyFont="1" applyFill="1" applyBorder="1" applyAlignment="1" applyProtection="1">
      <alignment horizontal="center"/>
      <protection locked="0"/>
    </xf>
    <xf numFmtId="0" fontId="20" fillId="2" borderId="0" xfId="0" applyFont="1" applyFill="1" applyAlignment="1">
      <alignment horizontal="center" wrapText="1"/>
    </xf>
    <xf numFmtId="0" fontId="4" fillId="9" borderId="13" xfId="0" applyFont="1" applyFill="1" applyBorder="1"/>
    <xf numFmtId="0" fontId="8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4" fillId="9" borderId="19" xfId="0" applyFont="1" applyFill="1" applyBorder="1" applyAlignment="1">
      <alignment horizontal="center"/>
    </xf>
    <xf numFmtId="0" fontId="0" fillId="9" borderId="13" xfId="0" applyFill="1" applyBorder="1"/>
    <xf numFmtId="0" fontId="4" fillId="9" borderId="15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25" xfId="0" applyFont="1" applyFill="1" applyBorder="1"/>
    <xf numFmtId="0" fontId="3" fillId="2" borderId="14" xfId="0" applyFont="1" applyFill="1" applyBorder="1"/>
    <xf numFmtId="0" fontId="15" fillId="2" borderId="13" xfId="0" applyFont="1" applyFill="1" applyBorder="1"/>
    <xf numFmtId="0" fontId="4" fillId="3" borderId="13" xfId="0" applyFont="1" applyFill="1" applyBorder="1" applyProtection="1">
      <protection locked="0"/>
    </xf>
    <xf numFmtId="0" fontId="13" fillId="8" borderId="0" xfId="0" applyFont="1" applyFill="1" applyAlignment="1">
      <alignment horizontal="right"/>
    </xf>
    <xf numFmtId="0" fontId="4" fillId="3" borderId="14" xfId="0" applyFont="1" applyFill="1" applyBorder="1" applyProtection="1">
      <protection locked="0"/>
    </xf>
    <xf numFmtId="0" fontId="2" fillId="2" borderId="0" xfId="0" quotePrefix="1" applyFont="1" applyFill="1"/>
    <xf numFmtId="0" fontId="15" fillId="2" borderId="14" xfId="0" applyFont="1" applyFill="1" applyBorder="1"/>
    <xf numFmtId="0" fontId="8" fillId="2" borderId="20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9" fillId="2" borderId="0" xfId="0" applyFont="1" applyFill="1" applyAlignment="1">
      <alignment horizontal="center"/>
    </xf>
    <xf numFmtId="0" fontId="0" fillId="3" borderId="2" xfId="0" quotePrefix="1" applyFill="1" applyBorder="1" applyAlignment="1" applyProtection="1">
      <alignment wrapText="1"/>
      <protection locked="0"/>
    </xf>
    <xf numFmtId="17" fontId="8" fillId="3" borderId="2" xfId="0" applyNumberFormat="1" applyFont="1" applyFill="1" applyBorder="1" applyAlignment="1" applyProtection="1">
      <alignment wrapText="1"/>
      <protection locked="0"/>
    </xf>
    <xf numFmtId="0" fontId="2" fillId="0" borderId="2" xfId="0" applyFont="1" applyBorder="1" applyProtection="1">
      <protection locked="0"/>
    </xf>
    <xf numFmtId="166" fontId="8" fillId="3" borderId="2" xfId="0" applyNumberFormat="1" applyFont="1" applyFill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17" fontId="8" fillId="0" borderId="2" xfId="0" quotePrefix="1" applyNumberFormat="1" applyFont="1" applyBorder="1" applyAlignment="1" applyProtection="1">
      <alignment horizontal="center" wrapText="1"/>
      <protection locked="0"/>
    </xf>
    <xf numFmtId="0" fontId="8" fillId="2" borderId="9" xfId="0" applyFont="1" applyFill="1" applyBorder="1"/>
    <xf numFmtId="0" fontId="8" fillId="2" borderId="7" xfId="0" applyFont="1" applyFill="1" applyBorder="1"/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17" fontId="8" fillId="0" borderId="0" xfId="0" quotePrefix="1" applyNumberFormat="1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6" fontId="8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166" fontId="31" fillId="3" borderId="2" xfId="0" applyNumberFormat="1" applyFont="1" applyFill="1" applyBorder="1" applyAlignment="1" applyProtection="1">
      <alignment wrapText="1"/>
      <protection locked="0"/>
    </xf>
    <xf numFmtId="0" fontId="31" fillId="0" borderId="2" xfId="0" applyFont="1" applyBorder="1" applyProtection="1">
      <protection locked="0"/>
    </xf>
    <xf numFmtId="0" fontId="8" fillId="10" borderId="2" xfId="0" applyFont="1" applyFill="1" applyBorder="1" applyAlignment="1" applyProtection="1">
      <alignment wrapText="1"/>
      <protection locked="0"/>
    </xf>
    <xf numFmtId="164" fontId="0" fillId="10" borderId="2" xfId="0" applyNumberFormat="1" applyFill="1" applyBorder="1" applyProtection="1">
      <protection locked="0"/>
    </xf>
    <xf numFmtId="0" fontId="8" fillId="10" borderId="2" xfId="0" applyFont="1" applyFill="1" applyBorder="1" applyAlignment="1" applyProtection="1">
      <alignment horizontal="center" wrapText="1"/>
      <protection locked="0"/>
    </xf>
    <xf numFmtId="0" fontId="34" fillId="10" borderId="2" xfId="0" applyFont="1" applyFill="1" applyBorder="1" applyAlignment="1" applyProtection="1">
      <alignment wrapText="1"/>
      <protection locked="0"/>
    </xf>
    <xf numFmtId="17" fontId="8" fillId="3" borderId="2" xfId="0" quotePrefix="1" applyNumberFormat="1" applyFont="1" applyFill="1" applyBorder="1" applyAlignment="1" applyProtection="1">
      <alignment horizontal="center" wrapText="1"/>
      <protection locked="0"/>
    </xf>
    <xf numFmtId="0" fontId="31" fillId="0" borderId="2" xfId="0" applyFont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15" fillId="2" borderId="13" xfId="0" applyFont="1" applyFill="1" applyBorder="1" applyAlignment="1">
      <alignment horizontal="center"/>
    </xf>
    <xf numFmtId="0" fontId="4" fillId="3" borderId="13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23" fillId="2" borderId="0" xfId="0" applyFont="1" applyFill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8" fillId="3" borderId="28" xfId="0" applyFont="1" applyFill="1" applyBorder="1" applyAlignment="1" applyProtection="1">
      <alignment horizontal="left"/>
      <protection locked="0"/>
    </xf>
    <xf numFmtId="0" fontId="0" fillId="3" borderId="28" xfId="0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35" fillId="3" borderId="26" xfId="0" applyFont="1" applyFill="1" applyBorder="1" applyProtection="1">
      <protection locked="0"/>
    </xf>
    <xf numFmtId="0" fontId="35" fillId="3" borderId="14" xfId="0" applyFont="1" applyFill="1" applyBorder="1" applyProtection="1">
      <protection locked="0"/>
    </xf>
    <xf numFmtId="0" fontId="0" fillId="2" borderId="27" xfId="0" applyFill="1" applyBorder="1"/>
    <xf numFmtId="0" fontId="0" fillId="2" borderId="17" xfId="0" applyFill="1" applyBorder="1"/>
    <xf numFmtId="0" fontId="0" fillId="2" borderId="7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1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3" fillId="2" borderId="23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3" fillId="2" borderId="25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4" fillId="9" borderId="24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center"/>
    </xf>
    <xf numFmtId="0" fontId="16" fillId="9" borderId="1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3" borderId="28" xfId="0" applyFill="1" applyBorder="1" applyProtection="1"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4" fillId="9" borderId="13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center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2" borderId="10" xfId="0" applyFont="1" applyFill="1" applyBorder="1" applyAlignment="1">
      <alignment horizontal="left"/>
    </xf>
    <xf numFmtId="14" fontId="3" fillId="3" borderId="26" xfId="0" applyNumberFormat="1" applyFont="1" applyFill="1" applyBorder="1" applyProtection="1">
      <protection locked="0"/>
    </xf>
    <xf numFmtId="14" fontId="3" fillId="3" borderId="14" xfId="0" applyNumberFormat="1" applyFont="1" applyFill="1" applyBorder="1" applyProtection="1">
      <protection locked="0"/>
    </xf>
    <xf numFmtId="0" fontId="3" fillId="3" borderId="26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</cellXfs>
  <cellStyles count="2">
    <cellStyle name="Normal" xfId="0" builtinId="0"/>
    <cellStyle name="Normal 2" xfId="1" xr:uid="{E3BC866B-197B-487D-81F8-3EA70D97B975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CCFFCC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349652</xdr:colOff>
      <xdr:row>37</xdr:row>
      <xdr:rowOff>24116</xdr:rowOff>
    </xdr:from>
    <xdr:ext cx="9922879" cy="1085124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7B296DA-668F-4BC8-BECB-7C67E6BDDF00}"/>
            </a:ext>
          </a:extLst>
        </xdr:cNvPr>
        <xdr:cNvSpPr txBox="1"/>
      </xdr:nvSpPr>
      <xdr:spPr>
        <a:xfrm>
          <a:off x="6197279" y="6763958"/>
          <a:ext cx="9922879" cy="108512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200"/>
            <a:t>I denne delen avstemmes </a:t>
          </a:r>
          <a:r>
            <a:rPr lang="nb-NO" sz="1200" baseline="0"/>
            <a:t> </a:t>
          </a:r>
          <a:r>
            <a:rPr lang="nb-NO" sz="1200" b="1" baseline="0"/>
            <a:t>sum bevilgninger drift, netto </a:t>
          </a:r>
          <a:r>
            <a:rPr lang="nb-NO" sz="1200" baseline="0"/>
            <a:t>i følge bevilgningsoversikt - drift, post 6 i oppstillingen etter § 5-4 første ledd (del A) mot oppstillingen etter § 5-4 andre ledd (del B).</a:t>
          </a:r>
        </a:p>
        <a:p>
          <a:r>
            <a:rPr lang="nb-NO" sz="1200" baseline="0"/>
            <a:t>Her registreres tallene som fremkommer av del A. Fordeling av netto utgifter på rammeområder registreres på neste fane. Nettosummene derfra hentes til til denne fanen og avstemmes mot post 6.</a:t>
          </a:r>
        </a:p>
        <a:p>
          <a:r>
            <a:rPr lang="nb-NO" sz="1200" baseline="0"/>
            <a:t>Eventuell bruk/avsetning til fond og overføring til investeringsregnskapet i del B, avstemmes ikke her.</a:t>
          </a:r>
          <a:endParaRPr lang="nb-NO" sz="1200"/>
        </a:p>
      </xdr:txBody>
    </xdr:sp>
    <xdr:clientData/>
  </xdr:oneCellAnchor>
  <xdr:oneCellAnchor>
    <xdr:from>
      <xdr:col>18</xdr:col>
      <xdr:colOff>104174</xdr:colOff>
      <xdr:row>0</xdr:row>
      <xdr:rowOff>43890</xdr:rowOff>
    </xdr:from>
    <xdr:ext cx="5948421" cy="1294433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48427B4-DF77-41EC-9C9F-FFFDDF3C118C}"/>
            </a:ext>
          </a:extLst>
        </xdr:cNvPr>
        <xdr:cNvSpPr txBox="1"/>
      </xdr:nvSpPr>
      <xdr:spPr>
        <a:xfrm>
          <a:off x="14705155" y="43890"/>
          <a:ext cx="5948421" cy="1294433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200"/>
            <a:t>Rgnearket brukes til å avstemme revidert budsjett iht. regnskapsoppstillingene</a:t>
          </a:r>
          <a:r>
            <a:rPr lang="nb-NO" sz="1200" baseline="0"/>
            <a:t> mot opprinnelig budsjett og vedtatte budsjettendringer. </a:t>
          </a:r>
        </a:p>
        <a:p>
          <a:endParaRPr lang="nb-NO" sz="1200" baseline="0"/>
        </a:p>
        <a:p>
          <a:r>
            <a:rPr lang="nb-NO" sz="1200"/>
            <a:t>I tillegg avstemmes </a:t>
          </a:r>
          <a:r>
            <a:rPr lang="nb-NO" sz="1200" b="1" baseline="0"/>
            <a:t>sum bevilgninger drift, netto</a:t>
          </a:r>
          <a:r>
            <a:rPr lang="nb-NO" sz="1200" baseline="0"/>
            <a:t>, post 6 i oppstillingen etter § 5-4 første ledd (del A) mot oppstillingen etter § 5-4 andre ledd (del B).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346363</xdr:colOff>
      <xdr:row>44</xdr:row>
      <xdr:rowOff>211406</xdr:rowOff>
    </xdr:from>
    <xdr:to>
      <xdr:col>19</xdr:col>
      <xdr:colOff>470065</xdr:colOff>
      <xdr:row>44</xdr:row>
      <xdr:rowOff>209426</xdr:rowOff>
    </xdr:to>
    <xdr:sp macro="" textlink="">
      <xdr:nvSpPr>
        <xdr:cNvPr id="2" name="Pil høy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60519" y="10341429"/>
          <a:ext cx="12196949" cy="742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nb-NO"/>
        </a:p>
      </xdr:txBody>
    </xdr:sp>
    <xdr:clientData/>
  </xdr:twoCellAnchor>
  <xdr:oneCellAnchor>
    <xdr:from>
      <xdr:col>4</xdr:col>
      <xdr:colOff>168587</xdr:colOff>
      <xdr:row>0</xdr:row>
      <xdr:rowOff>67123</xdr:rowOff>
    </xdr:from>
    <xdr:ext cx="5975038" cy="143306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823B2374-A3CE-4FF1-854C-6F52D7BCC132}"/>
            </a:ext>
          </a:extLst>
        </xdr:cNvPr>
        <xdr:cNvSpPr txBox="1"/>
      </xdr:nvSpPr>
      <xdr:spPr>
        <a:xfrm>
          <a:off x="3692837" y="67123"/>
          <a:ext cx="5975038" cy="143306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/>
            <a:t>Her</a:t>
          </a:r>
          <a:r>
            <a:rPr lang="nb-NO" sz="1100" baseline="0"/>
            <a:t> avstemmes </a:t>
          </a:r>
          <a:r>
            <a:rPr lang="nb-NO" sz="1100" b="1" baseline="0"/>
            <a:t>sum bevilgninger drift, netto </a:t>
          </a:r>
          <a:r>
            <a:rPr lang="nb-NO" sz="1100" b="0" baseline="0"/>
            <a:t>per rammeområde</a:t>
          </a:r>
          <a:r>
            <a:rPr lang="nb-NO" sz="1100" b="1" baseline="0"/>
            <a:t> </a:t>
          </a:r>
          <a:r>
            <a:rPr lang="nb-NO" sz="1100" baseline="0"/>
            <a:t>i følge oppstillingen etter § 5-4 andre ledd (del B) mot opprinnelig budsjett og budsjettendringer gjennom året, samt mot post 6 i oppstillingen etter § 5-4 første ledd (del A). </a:t>
          </a:r>
        </a:p>
        <a:p>
          <a:endParaRPr lang="nb-NO" sz="1100" baseline="0"/>
        </a:p>
        <a:p>
          <a:r>
            <a:rPr lang="nb-NO" sz="1100" baseline="0"/>
            <a:t>Nedenfor oppgis kun netto utgifter/inntekter som skal inngå i linje 6 i A-delen. </a:t>
          </a:r>
        </a:p>
        <a:p>
          <a:r>
            <a:rPr lang="nb-NO" sz="1100" baseline="0"/>
            <a:t>Eventuell budsjettert bruk av eller avsetning til fond eller overføring til investeringsregnskapet på rammeområdene skal ikke tas med her.</a:t>
          </a:r>
          <a:endParaRPr lang="nb-NO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125329</xdr:colOff>
      <xdr:row>0</xdr:row>
      <xdr:rowOff>37599</xdr:rowOff>
    </xdr:from>
    <xdr:ext cx="6579770" cy="1085124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702CED5-8998-4915-A906-AF314D5F87D4}"/>
            </a:ext>
          </a:extLst>
        </xdr:cNvPr>
        <xdr:cNvSpPr txBox="1"/>
      </xdr:nvSpPr>
      <xdr:spPr>
        <a:xfrm>
          <a:off x="13773651" y="37599"/>
          <a:ext cx="6579770" cy="10851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200"/>
            <a:t>I denne delen avstemmes </a:t>
          </a:r>
          <a:r>
            <a:rPr lang="nb-NO" sz="1200" b="0" baseline="0"/>
            <a:t>revidert budsjett</a:t>
          </a:r>
          <a:r>
            <a:rPr lang="nb-NO" sz="1200" b="1" baseline="0"/>
            <a:t> </a:t>
          </a:r>
          <a:r>
            <a:rPr lang="nb-NO" sz="1200" baseline="0"/>
            <a:t>i følge bevilgningsoversikt - investering, i oppstillingen etter § 5-5 første ledd (del A) mot opprinnelig budsjett og budsjettendringer gjennom året. </a:t>
          </a:r>
        </a:p>
        <a:p>
          <a:endParaRPr lang="nb-NO" sz="1200" baseline="0"/>
        </a:p>
        <a:p>
          <a:r>
            <a:rPr lang="nb-NO" sz="1200" baseline="0"/>
            <a:t>I tillegg avstemmes post 1-4 mot spesifikasjonene i oppstillingen etter § 5-5 andre ledd (del B).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323367</xdr:colOff>
      <xdr:row>0</xdr:row>
      <xdr:rowOff>114747</xdr:rowOff>
    </xdr:from>
    <xdr:ext cx="9011132" cy="1647377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8F0B2E0-D03E-487E-890C-2D6394D15BB7}"/>
            </a:ext>
          </a:extLst>
        </xdr:cNvPr>
        <xdr:cNvSpPr txBox="1"/>
      </xdr:nvSpPr>
      <xdr:spPr>
        <a:xfrm>
          <a:off x="3776180" y="114747"/>
          <a:ext cx="9011132" cy="164737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/>
            <a:t>Her avstemmes </a:t>
          </a:r>
          <a:r>
            <a:rPr lang="nb-NO" sz="1100" b="1" baseline="0"/>
            <a:t>spesifikasjon av bevilgninger til investeringer i varige driftsmidler, tilskudd til andres investeringer, investeringer i aksjer og andeler, og utlån av egne midler </a:t>
          </a:r>
          <a:r>
            <a:rPr lang="nb-NO" sz="1100" baseline="0"/>
            <a:t>i følge oppstillingen 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etter § 5-5 andre ledd (del B) mot opprinnelig budsjett og budsjettendringer gjennom året, samt mot post 1-4 i oppstillingen etter</a:t>
          </a:r>
          <a:r>
            <a:rPr lang="nb-NO" sz="1100" baseline="0"/>
            <a:t> § 5-5 første ledd (del A). </a:t>
          </a:r>
        </a:p>
        <a:p>
          <a:endParaRPr lang="nb-NO" sz="1100" baseline="0"/>
        </a:p>
        <a:p>
          <a:r>
            <a:rPr lang="nb-NO" sz="1100" baseline="0"/>
            <a:t>Dersom investeringer bevilges netto og inntekter i så fall tas med i del B, må de ulike inntektene og utgiftene likevel vises brutto i del A. Oppstillingen del B skal inneholde bruttobeløp for utgiftene. Dette gjelder også dersom bestemte inntekter knyttes til bestemte investeringer og tas med i del B, og dersom det benyttes nettobevilgninger.</a:t>
          </a:r>
        </a:p>
        <a:p>
          <a:endParaRPr lang="nb-NO" sz="1100" baseline="0"/>
        </a:p>
        <a:p>
          <a:r>
            <a:rPr lang="nb-NO" sz="1100" baseline="0"/>
            <a:t>I denne avstemmingen tas kun bruttoutgiftene  med i avstemmingen både mot revidert budsjett og mot del A (linje 1-4)</a:t>
          </a:r>
          <a:endParaRPr lang="nb-NO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84398</xdr:colOff>
      <xdr:row>0</xdr:row>
      <xdr:rowOff>36171</xdr:rowOff>
    </xdr:from>
    <xdr:ext cx="6715728" cy="1458892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A7CC393B-22C2-4B59-9A83-637D6FBC402D}"/>
            </a:ext>
          </a:extLst>
        </xdr:cNvPr>
        <xdr:cNvSpPr txBox="1"/>
      </xdr:nvSpPr>
      <xdr:spPr>
        <a:xfrm>
          <a:off x="15095316" y="36171"/>
          <a:ext cx="6715728" cy="145889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200"/>
            <a:t>Her avstemmes revidert budsjett i økonomisk</a:t>
          </a:r>
          <a:r>
            <a:rPr lang="nb-NO" sz="1200" baseline="0"/>
            <a:t> oversikt - drift mot opprinnelig budsjett og vedtatte budsjettendringer. </a:t>
          </a:r>
        </a:p>
        <a:p>
          <a:endParaRPr lang="nb-NO" sz="1200" baseline="0"/>
        </a:p>
        <a:p>
          <a:r>
            <a:rPr lang="nb-NO" sz="1200" baseline="0"/>
            <a:t>Oppstillingen iht. § 5-6 trenger ikke være en del av det vedtatte årsbudsjettet, men skal utarbeides til oversending av årsbudsjettet til statsforvalteren. Endringer i budsjettet i bevilgningsoversikt drift skal følges opp med tilsvarende endringer i økonomisk oversikt.</a:t>
          </a:r>
        </a:p>
        <a:p>
          <a:r>
            <a:rPr lang="nb-NO" sz="1200" baseline="0"/>
            <a:t>Budsjettet - opprinnelig og revidert - skal også fremgå av oppstillingen etter § 5-6 i årsregnskapet.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A60"/>
  <sheetViews>
    <sheetView showGridLines="0" zoomScaleNormal="100" workbookViewId="0">
      <selection activeCell="H9" sqref="H9"/>
    </sheetView>
  </sheetViews>
  <sheetFormatPr baseColWidth="10" defaultColWidth="11.453125" defaultRowHeight="12.5" x14ac:dyDescent="0.25"/>
  <cols>
    <col min="1" max="1" width="1.1796875" customWidth="1"/>
    <col min="2" max="2" width="6" bestFit="1" customWidth="1"/>
    <col min="3" max="3" width="11.81640625" customWidth="1"/>
    <col min="4" max="4" width="30.81640625" customWidth="1"/>
    <col min="5" max="5" width="12.26953125" customWidth="1"/>
    <col min="6" max="6" width="10.453125" customWidth="1"/>
    <col min="7" max="7" width="15" customWidth="1"/>
    <col min="8" max="23" width="12" customWidth="1"/>
    <col min="24" max="25" width="15" customWidth="1"/>
    <col min="26" max="26" width="13.7265625" customWidth="1"/>
    <col min="27" max="27" width="1.1796875" customWidth="1"/>
  </cols>
  <sheetData>
    <row r="1" spans="1:27" ht="12.75" customHeight="1" x14ac:dyDescent="0.35">
      <c r="A1" s="28"/>
      <c r="B1" s="29"/>
      <c r="C1" s="151" t="s">
        <v>0</v>
      </c>
      <c r="D1" s="151"/>
      <c r="E1" s="151"/>
      <c r="F1" s="151"/>
      <c r="G1" s="151"/>
      <c r="H1" s="151"/>
      <c r="I1" s="151"/>
      <c r="J1" s="151"/>
      <c r="K1" s="151"/>
      <c r="L1" s="107"/>
      <c r="M1" s="107"/>
      <c r="N1" s="107"/>
      <c r="O1" s="107"/>
      <c r="P1" s="107"/>
      <c r="Q1" s="108"/>
      <c r="R1" s="30" t="s">
        <v>1</v>
      </c>
      <c r="S1" s="29"/>
      <c r="T1" s="29"/>
      <c r="U1" s="29"/>
      <c r="V1" s="29"/>
      <c r="W1" s="29"/>
      <c r="X1" s="29"/>
      <c r="Y1" s="29"/>
      <c r="Z1" s="29"/>
      <c r="AA1" s="31"/>
    </row>
    <row r="2" spans="1:27" ht="23.25" customHeight="1" x14ac:dyDescent="0.35">
      <c r="A2" s="32"/>
      <c r="B2" s="33"/>
      <c r="C2" s="152"/>
      <c r="D2" s="152"/>
      <c r="E2" s="152"/>
      <c r="F2" s="152"/>
      <c r="G2" s="152"/>
      <c r="H2" s="152"/>
      <c r="I2" s="152"/>
      <c r="J2" s="152"/>
      <c r="K2" s="152"/>
      <c r="L2" s="33"/>
      <c r="M2" s="33"/>
      <c r="N2" s="33"/>
      <c r="O2" s="33"/>
      <c r="P2" s="33"/>
      <c r="Q2" s="109"/>
      <c r="R2" s="34" t="s">
        <v>2</v>
      </c>
      <c r="S2" s="19"/>
      <c r="T2" s="19"/>
      <c r="U2" s="19"/>
      <c r="V2" s="19"/>
      <c r="W2" s="19"/>
      <c r="X2" s="19"/>
      <c r="Y2" s="19"/>
      <c r="Z2" s="19"/>
      <c r="AA2" s="35"/>
    </row>
    <row r="3" spans="1:27" x14ac:dyDescent="0.25">
      <c r="A3" s="36"/>
      <c r="B3" s="37"/>
      <c r="C3" s="37" t="s">
        <v>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62" t="s">
        <v>4</v>
      </c>
      <c r="Q3" s="163"/>
      <c r="R3" s="39" t="s">
        <v>5</v>
      </c>
      <c r="S3" s="19"/>
      <c r="T3" s="19"/>
      <c r="U3" s="19"/>
      <c r="V3" s="19"/>
      <c r="W3" s="19"/>
      <c r="X3" s="19"/>
      <c r="Y3" s="19"/>
      <c r="Z3" s="19"/>
      <c r="AA3" s="35"/>
    </row>
    <row r="4" spans="1:27" ht="23.25" customHeight="1" x14ac:dyDescent="0.35">
      <c r="A4" s="40"/>
      <c r="B4" s="41"/>
      <c r="C4" s="150" t="s">
        <v>6</v>
      </c>
      <c r="D4" s="150"/>
      <c r="E4" s="150"/>
      <c r="F4" s="150"/>
      <c r="G4" s="150"/>
      <c r="H4" s="150"/>
      <c r="I4" s="150"/>
      <c r="J4" s="150"/>
      <c r="K4" s="150"/>
      <c r="L4" s="111"/>
      <c r="M4" s="111"/>
      <c r="N4" s="111"/>
      <c r="O4" s="113"/>
      <c r="P4" s="160" t="s">
        <v>194</v>
      </c>
      <c r="Q4" s="161"/>
      <c r="R4" s="99">
        <v>2024</v>
      </c>
      <c r="S4" s="19"/>
      <c r="T4" s="19"/>
      <c r="U4" s="19"/>
      <c r="V4" s="19"/>
      <c r="W4" s="19"/>
      <c r="X4" s="19"/>
      <c r="Y4" s="19"/>
      <c r="Z4" s="19"/>
      <c r="AA4" s="35"/>
    </row>
    <row r="5" spans="1:27" ht="12.75" customHeight="1" x14ac:dyDescent="0.25">
      <c r="A5" s="36"/>
      <c r="B5" s="37"/>
      <c r="C5" s="37" t="s">
        <v>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  <c r="S5" s="19"/>
      <c r="T5" s="19"/>
      <c r="U5" s="19"/>
      <c r="V5" s="19"/>
      <c r="W5" s="19"/>
      <c r="X5" s="19"/>
      <c r="Y5" s="19"/>
      <c r="Z5" s="19"/>
      <c r="AA5" s="35"/>
    </row>
    <row r="6" spans="1:27" ht="24" customHeight="1" x14ac:dyDescent="0.4">
      <c r="A6" s="40"/>
      <c r="B6" s="41"/>
      <c r="C6" s="149" t="s">
        <v>8</v>
      </c>
      <c r="D6" s="149"/>
      <c r="E6" s="149"/>
      <c r="F6" s="149"/>
      <c r="G6" s="149"/>
      <c r="H6" s="149"/>
      <c r="I6" s="149"/>
      <c r="J6" s="149"/>
      <c r="K6" s="149"/>
      <c r="L6" s="110"/>
      <c r="M6" s="110"/>
      <c r="N6" s="110"/>
      <c r="O6" s="110"/>
      <c r="P6" s="117"/>
      <c r="Q6" s="117"/>
      <c r="R6" s="118"/>
      <c r="S6" s="19"/>
      <c r="T6" s="19"/>
      <c r="U6" s="19"/>
      <c r="V6" s="19"/>
      <c r="W6" s="19"/>
      <c r="X6" s="19"/>
      <c r="Y6" s="19"/>
      <c r="Z6" s="19"/>
      <c r="AA6" s="35"/>
    </row>
    <row r="7" spans="1:27" ht="14.25" customHeight="1" x14ac:dyDescent="0.4">
      <c r="A7" s="42"/>
      <c r="B7" s="19"/>
      <c r="C7" s="19"/>
      <c r="D7" s="43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9"/>
      <c r="Z7" s="19"/>
      <c r="AA7" s="35"/>
    </row>
    <row r="8" spans="1:27" ht="13" x14ac:dyDescent="0.3">
      <c r="A8" s="42"/>
      <c r="B8" s="19"/>
      <c r="C8" s="19"/>
      <c r="D8" s="44"/>
      <c r="E8" s="19"/>
      <c r="F8" s="19"/>
      <c r="G8" s="19"/>
      <c r="H8" s="17" t="s">
        <v>9</v>
      </c>
      <c r="I8" s="17" t="s">
        <v>9</v>
      </c>
      <c r="J8" s="17" t="s">
        <v>9</v>
      </c>
      <c r="K8" s="17" t="s">
        <v>9</v>
      </c>
      <c r="L8" s="17" t="s">
        <v>9</v>
      </c>
      <c r="M8" s="17" t="s">
        <v>9</v>
      </c>
      <c r="N8" s="17" t="s">
        <v>9</v>
      </c>
      <c r="O8" s="17" t="s">
        <v>9</v>
      </c>
      <c r="P8" s="17" t="s">
        <v>9</v>
      </c>
      <c r="Q8" s="17" t="s">
        <v>9</v>
      </c>
      <c r="R8" s="17" t="s">
        <v>9</v>
      </c>
      <c r="S8" s="17" t="s">
        <v>9</v>
      </c>
      <c r="T8" s="17" t="s">
        <v>9</v>
      </c>
      <c r="U8" s="17" t="s">
        <v>9</v>
      </c>
      <c r="V8" s="17" t="s">
        <v>9</v>
      </c>
      <c r="W8" s="17" t="s">
        <v>9</v>
      </c>
      <c r="X8" s="17"/>
      <c r="Y8" s="19"/>
      <c r="Z8" s="19"/>
      <c r="AA8" s="35"/>
    </row>
    <row r="9" spans="1:27" ht="49.5" customHeight="1" x14ac:dyDescent="0.3">
      <c r="A9" s="42"/>
      <c r="B9" s="153" t="s">
        <v>10</v>
      </c>
      <c r="C9" s="153"/>
      <c r="D9" s="153"/>
      <c r="E9" s="153"/>
      <c r="F9" s="154"/>
      <c r="G9" s="45" t="s">
        <v>11</v>
      </c>
      <c r="H9" s="144" t="s">
        <v>203</v>
      </c>
      <c r="I9" s="124"/>
      <c r="J9" s="144"/>
      <c r="K9" s="147"/>
      <c r="L9" s="14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2" t="s">
        <v>12</v>
      </c>
      <c r="Y9" s="45" t="s">
        <v>13</v>
      </c>
      <c r="Z9" s="46" t="s">
        <v>14</v>
      </c>
      <c r="AA9" s="35"/>
    </row>
    <row r="10" spans="1:27" ht="13" x14ac:dyDescent="0.3">
      <c r="A10" s="42"/>
      <c r="B10" s="47" t="s">
        <v>15</v>
      </c>
      <c r="C10" s="47" t="s">
        <v>16</v>
      </c>
      <c r="D10" s="48" t="s">
        <v>15</v>
      </c>
      <c r="E10" s="47"/>
      <c r="F10" s="47"/>
      <c r="G10" s="49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2"/>
      <c r="Y10" s="45"/>
      <c r="Z10" s="46"/>
      <c r="AA10" s="35"/>
    </row>
    <row r="11" spans="1:27" ht="13" x14ac:dyDescent="0.3">
      <c r="A11" s="42"/>
      <c r="B11" s="50">
        <v>1</v>
      </c>
      <c r="C11" s="17">
        <v>800</v>
      </c>
      <c r="D11" s="51" t="s">
        <v>17</v>
      </c>
      <c r="E11" s="19"/>
      <c r="F11" s="19"/>
      <c r="G11" s="4">
        <v>-96379000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>
        <f>SUM(G11:W11)</f>
        <v>-96379000</v>
      </c>
      <c r="Y11" s="4">
        <v>-96379000</v>
      </c>
      <c r="Z11" s="6">
        <f>X11-Y11</f>
        <v>0</v>
      </c>
      <c r="AA11" s="35"/>
    </row>
    <row r="12" spans="1:27" ht="13" x14ac:dyDescent="0.3">
      <c r="A12" s="42"/>
      <c r="B12" s="50">
        <v>2</v>
      </c>
      <c r="C12" s="17">
        <v>870</v>
      </c>
      <c r="D12" s="51" t="s">
        <v>18</v>
      </c>
      <c r="E12" s="19"/>
      <c r="F12" s="19"/>
      <c r="G12" s="4">
        <v>-32552000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>
        <f t="shared" ref="X12:X26" si="0">SUM(G12:W12)</f>
        <v>-32552000</v>
      </c>
      <c r="Y12" s="4">
        <v>-32552000</v>
      </c>
      <c r="Z12" s="6">
        <f t="shared" ref="Z12:Z21" si="1">X12-Y12</f>
        <v>0</v>
      </c>
      <c r="AA12" s="35"/>
    </row>
    <row r="13" spans="1:27" ht="13" x14ac:dyDescent="0.3">
      <c r="A13" s="42"/>
      <c r="B13" s="50">
        <v>3</v>
      </c>
      <c r="C13" s="17" t="s">
        <v>19</v>
      </c>
      <c r="D13" s="51" t="s">
        <v>20</v>
      </c>
      <c r="E13" s="19"/>
      <c r="F13" s="19"/>
      <c r="G13" s="4">
        <v>-2860000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>
        <f t="shared" si="0"/>
        <v>-2860000</v>
      </c>
      <c r="Y13" s="4">
        <v>-2860000</v>
      </c>
      <c r="Z13" s="6">
        <f t="shared" si="1"/>
        <v>0</v>
      </c>
      <c r="AA13" s="35"/>
    </row>
    <row r="14" spans="1:27" ht="13" x14ac:dyDescent="0.3">
      <c r="A14" s="42"/>
      <c r="B14" s="50">
        <v>4</v>
      </c>
      <c r="C14" s="17" t="s">
        <v>21</v>
      </c>
      <c r="D14" s="51" t="s">
        <v>22</v>
      </c>
      <c r="E14" s="19"/>
      <c r="F14" s="19"/>
      <c r="G14" s="4">
        <v>-19687000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>
        <f t="shared" si="0"/>
        <v>-19687000</v>
      </c>
      <c r="Y14" s="4">
        <v>-19687000</v>
      </c>
      <c r="Z14" s="6">
        <f t="shared" si="1"/>
        <v>0</v>
      </c>
      <c r="AA14" s="35"/>
    </row>
    <row r="15" spans="1:27" ht="13" x14ac:dyDescent="0.3">
      <c r="A15" s="42"/>
      <c r="B15" s="50">
        <v>5</v>
      </c>
      <c r="C15" s="17"/>
      <c r="D15" s="52" t="s">
        <v>23</v>
      </c>
      <c r="E15" s="19"/>
      <c r="F15" s="19"/>
      <c r="G15" s="6">
        <f>SUM(G11:G14)</f>
        <v>-151478000</v>
      </c>
      <c r="H15" s="6">
        <f t="shared" ref="H15:Y15" si="2">SUM(H11:H14)</f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2"/>
        <v>0</v>
      </c>
      <c r="O15" s="6">
        <f t="shared" si="2"/>
        <v>0</v>
      </c>
      <c r="P15" s="6">
        <f t="shared" si="2"/>
        <v>0</v>
      </c>
      <c r="Q15" s="6">
        <f t="shared" si="2"/>
        <v>0</v>
      </c>
      <c r="R15" s="6">
        <f t="shared" si="2"/>
        <v>0</v>
      </c>
      <c r="S15" s="6">
        <f t="shared" si="2"/>
        <v>0</v>
      </c>
      <c r="T15" s="6">
        <f t="shared" si="2"/>
        <v>0</v>
      </c>
      <c r="U15" s="6">
        <f t="shared" si="2"/>
        <v>0</v>
      </c>
      <c r="V15" s="6">
        <f t="shared" si="2"/>
        <v>0</v>
      </c>
      <c r="W15" s="6">
        <f t="shared" si="2"/>
        <v>0</v>
      </c>
      <c r="X15" s="6">
        <f t="shared" si="0"/>
        <v>-151478000</v>
      </c>
      <c r="Y15" s="6">
        <f t="shared" si="2"/>
        <v>-151478000</v>
      </c>
      <c r="Z15" s="6">
        <f t="shared" si="1"/>
        <v>0</v>
      </c>
      <c r="AA15" s="35"/>
    </row>
    <row r="16" spans="1:27" ht="13" x14ac:dyDescent="0.3">
      <c r="A16" s="42"/>
      <c r="B16" s="50">
        <v>6</v>
      </c>
      <c r="C16" s="17"/>
      <c r="D16" s="52" t="s">
        <v>24</v>
      </c>
      <c r="E16" s="19"/>
      <c r="F16" s="19"/>
      <c r="G16" s="24">
        <f>'Kontroll § 5-4 - del B'!D45</f>
        <v>138095552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6">
        <f t="shared" si="0"/>
        <v>138095552</v>
      </c>
      <c r="Y16" s="24">
        <f>+'Kontroll § 5-4 - del B'!U45</f>
        <v>138095552</v>
      </c>
      <c r="Z16" s="6">
        <f t="shared" si="1"/>
        <v>0</v>
      </c>
      <c r="AA16" s="35"/>
    </row>
    <row r="17" spans="1:27" ht="13" x14ac:dyDescent="0.3">
      <c r="A17" s="42"/>
      <c r="B17" s="50">
        <v>7</v>
      </c>
      <c r="C17" s="17">
        <v>590</v>
      </c>
      <c r="D17" s="51" t="s">
        <v>25</v>
      </c>
      <c r="E17" s="19"/>
      <c r="F17" s="19"/>
      <c r="G17" s="5">
        <v>8532302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>
        <f t="shared" si="0"/>
        <v>8532302</v>
      </c>
      <c r="Y17" s="5">
        <v>8532302</v>
      </c>
      <c r="Z17" s="6">
        <f t="shared" si="1"/>
        <v>0</v>
      </c>
      <c r="AA17" s="35"/>
    </row>
    <row r="18" spans="1:27" ht="13" x14ac:dyDescent="0.3">
      <c r="A18" s="42"/>
      <c r="B18" s="50">
        <v>8</v>
      </c>
      <c r="C18" s="17"/>
      <c r="D18" s="52" t="s">
        <v>26</v>
      </c>
      <c r="E18" s="19"/>
      <c r="F18" s="19"/>
      <c r="G18" s="6">
        <f>SUM(G16:G17)</f>
        <v>146627854</v>
      </c>
      <c r="H18" s="6">
        <f t="shared" ref="H18:Y18" si="3">SUM(H16:H17)</f>
        <v>0</v>
      </c>
      <c r="I18" s="6">
        <f t="shared" si="3"/>
        <v>0</v>
      </c>
      <c r="J18" s="6">
        <f t="shared" si="3"/>
        <v>0</v>
      </c>
      <c r="K18" s="6">
        <f t="shared" si="3"/>
        <v>0</v>
      </c>
      <c r="L18" s="6">
        <f t="shared" si="3"/>
        <v>0</v>
      </c>
      <c r="M18" s="6">
        <f t="shared" si="3"/>
        <v>0</v>
      </c>
      <c r="N18" s="6">
        <f t="shared" si="3"/>
        <v>0</v>
      </c>
      <c r="O18" s="6">
        <f t="shared" si="3"/>
        <v>0</v>
      </c>
      <c r="P18" s="6">
        <f t="shared" ref="P18:R18" si="4">SUM(P16:P17)</f>
        <v>0</v>
      </c>
      <c r="Q18" s="6">
        <f t="shared" si="4"/>
        <v>0</v>
      </c>
      <c r="R18" s="6">
        <f t="shared" si="4"/>
        <v>0</v>
      </c>
      <c r="S18" s="6">
        <f t="shared" si="3"/>
        <v>0</v>
      </c>
      <c r="T18" s="6">
        <f t="shared" si="3"/>
        <v>0</v>
      </c>
      <c r="U18" s="6">
        <f t="shared" si="3"/>
        <v>0</v>
      </c>
      <c r="V18" s="6">
        <f t="shared" si="3"/>
        <v>0</v>
      </c>
      <c r="W18" s="6">
        <f t="shared" si="3"/>
        <v>0</v>
      </c>
      <c r="X18" s="6">
        <f t="shared" si="0"/>
        <v>146627854</v>
      </c>
      <c r="Y18" s="6">
        <f t="shared" si="3"/>
        <v>146627854</v>
      </c>
      <c r="Z18" s="6">
        <f t="shared" si="1"/>
        <v>0</v>
      </c>
      <c r="AA18" s="35"/>
    </row>
    <row r="19" spans="1:27" ht="13" x14ac:dyDescent="0.3">
      <c r="A19" s="42"/>
      <c r="B19" s="50">
        <v>9</v>
      </c>
      <c r="C19" s="17"/>
      <c r="D19" s="52" t="s">
        <v>27</v>
      </c>
      <c r="E19" s="19"/>
      <c r="F19" s="19"/>
      <c r="G19" s="6">
        <f>G15+G18</f>
        <v>-4850146</v>
      </c>
      <c r="H19" s="6">
        <f>H15+H18</f>
        <v>0</v>
      </c>
      <c r="I19" s="6">
        <f t="shared" ref="I19:Y19" si="5">I15+I18</f>
        <v>0</v>
      </c>
      <c r="J19" s="6">
        <f t="shared" si="5"/>
        <v>0</v>
      </c>
      <c r="K19" s="6">
        <f t="shared" si="5"/>
        <v>0</v>
      </c>
      <c r="L19" s="6">
        <f t="shared" si="5"/>
        <v>0</v>
      </c>
      <c r="M19" s="6">
        <f t="shared" si="5"/>
        <v>0</v>
      </c>
      <c r="N19" s="6">
        <f t="shared" si="5"/>
        <v>0</v>
      </c>
      <c r="O19" s="6">
        <f t="shared" si="5"/>
        <v>0</v>
      </c>
      <c r="P19" s="6">
        <f t="shared" ref="P19:R19" si="6">P15+P18</f>
        <v>0</v>
      </c>
      <c r="Q19" s="6">
        <f t="shared" si="6"/>
        <v>0</v>
      </c>
      <c r="R19" s="6">
        <f t="shared" si="6"/>
        <v>0</v>
      </c>
      <c r="S19" s="6">
        <f t="shared" si="5"/>
        <v>0</v>
      </c>
      <c r="T19" s="6">
        <f t="shared" si="5"/>
        <v>0</v>
      </c>
      <c r="U19" s="6">
        <f t="shared" si="5"/>
        <v>0</v>
      </c>
      <c r="V19" s="6">
        <f t="shared" si="5"/>
        <v>0</v>
      </c>
      <c r="W19" s="6">
        <f t="shared" si="5"/>
        <v>0</v>
      </c>
      <c r="X19" s="6">
        <f t="shared" si="0"/>
        <v>-4850146</v>
      </c>
      <c r="Y19" s="6">
        <f t="shared" si="5"/>
        <v>-4850146</v>
      </c>
      <c r="Z19" s="6">
        <f t="shared" si="1"/>
        <v>0</v>
      </c>
      <c r="AA19" s="35"/>
    </row>
    <row r="20" spans="1:27" ht="13" x14ac:dyDescent="0.3">
      <c r="A20" s="42"/>
      <c r="B20" s="50">
        <v>10</v>
      </c>
      <c r="C20" s="17" t="s">
        <v>28</v>
      </c>
      <c r="D20" s="51" t="s">
        <v>29</v>
      </c>
      <c r="E20" s="19"/>
      <c r="F20" s="19"/>
      <c r="G20" s="4">
        <v>-1010686</v>
      </c>
      <c r="H20" s="5">
        <v>-300000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>
        <f t="shared" si="0"/>
        <v>-1310686</v>
      </c>
      <c r="Y20" s="4">
        <v>-1310686</v>
      </c>
      <c r="Z20" s="6">
        <f t="shared" si="1"/>
        <v>0</v>
      </c>
      <c r="AA20" s="35"/>
    </row>
    <row r="21" spans="1:27" ht="13" x14ac:dyDescent="0.3">
      <c r="A21" s="42"/>
      <c r="B21" s="50">
        <v>11</v>
      </c>
      <c r="C21" s="17">
        <v>905</v>
      </c>
      <c r="D21" s="51" t="s">
        <v>30</v>
      </c>
      <c r="E21" s="19"/>
      <c r="F21" s="19"/>
      <c r="G21" s="4">
        <v>-700000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>
        <f t="shared" si="0"/>
        <v>-700000</v>
      </c>
      <c r="Y21" s="4">
        <v>-700000</v>
      </c>
      <c r="Z21" s="6">
        <f t="shared" si="1"/>
        <v>0</v>
      </c>
      <c r="AA21" s="35"/>
    </row>
    <row r="22" spans="1:27" ht="13" x14ac:dyDescent="0.3">
      <c r="A22" s="42"/>
      <c r="B22" s="50">
        <v>12</v>
      </c>
      <c r="C22" s="17" t="s">
        <v>31</v>
      </c>
      <c r="D22" s="51" t="s">
        <v>32</v>
      </c>
      <c r="E22" s="19"/>
      <c r="F22" s="19"/>
      <c r="G22" s="4"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f t="shared" si="0"/>
        <v>0</v>
      </c>
      <c r="Y22" s="4">
        <v>0</v>
      </c>
      <c r="Z22" s="6">
        <f>X22-Y22</f>
        <v>0</v>
      </c>
      <c r="AA22" s="35"/>
    </row>
    <row r="23" spans="1:27" ht="13" x14ac:dyDescent="0.3">
      <c r="A23" s="42"/>
      <c r="B23" s="50">
        <v>13</v>
      </c>
      <c r="C23" s="17" t="s">
        <v>33</v>
      </c>
      <c r="D23" s="51" t="s">
        <v>34</v>
      </c>
      <c r="E23" s="19"/>
      <c r="F23" s="53"/>
      <c r="G23" s="5">
        <v>9665081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>
        <f t="shared" si="0"/>
        <v>9665081</v>
      </c>
      <c r="Y23" s="5">
        <v>9665081</v>
      </c>
      <c r="Z23" s="6">
        <f t="shared" ref="Z23:Z34" si="7">X23-Y23</f>
        <v>0</v>
      </c>
      <c r="AA23" s="35"/>
    </row>
    <row r="24" spans="1:27" ht="13" x14ac:dyDescent="0.3">
      <c r="A24" s="42"/>
      <c r="B24" s="50">
        <v>14</v>
      </c>
      <c r="C24" s="17" t="s">
        <v>35</v>
      </c>
      <c r="D24" s="51" t="s">
        <v>36</v>
      </c>
      <c r="E24" s="19"/>
      <c r="F24" s="19"/>
      <c r="G24" s="5">
        <v>6600000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>
        <f t="shared" si="0"/>
        <v>6600000</v>
      </c>
      <c r="Y24" s="5">
        <v>6600000</v>
      </c>
      <c r="Z24" s="6">
        <f t="shared" si="7"/>
        <v>0</v>
      </c>
      <c r="AA24" s="35"/>
    </row>
    <row r="25" spans="1:27" ht="13" x14ac:dyDescent="0.3">
      <c r="A25" s="42"/>
      <c r="B25" s="50">
        <v>15</v>
      </c>
      <c r="C25" s="17"/>
      <c r="D25" s="52" t="s">
        <v>37</v>
      </c>
      <c r="E25" s="19"/>
      <c r="F25" s="19"/>
      <c r="G25" s="6">
        <f>SUM(G20:G24)</f>
        <v>14554395</v>
      </c>
      <c r="H25" s="6">
        <f t="shared" ref="H25:Y25" si="8">SUM(H20:H24)</f>
        <v>-300000</v>
      </c>
      <c r="I25" s="6">
        <f t="shared" si="8"/>
        <v>0</v>
      </c>
      <c r="J25" s="6">
        <f t="shared" si="8"/>
        <v>0</v>
      </c>
      <c r="K25" s="6">
        <f t="shared" si="8"/>
        <v>0</v>
      </c>
      <c r="L25" s="6">
        <f t="shared" si="8"/>
        <v>0</v>
      </c>
      <c r="M25" s="6">
        <f t="shared" si="8"/>
        <v>0</v>
      </c>
      <c r="N25" s="6">
        <f t="shared" si="8"/>
        <v>0</v>
      </c>
      <c r="O25" s="6">
        <f t="shared" si="8"/>
        <v>0</v>
      </c>
      <c r="P25" s="6">
        <f t="shared" si="8"/>
        <v>0</v>
      </c>
      <c r="Q25" s="6">
        <f t="shared" si="8"/>
        <v>0</v>
      </c>
      <c r="R25" s="6">
        <f t="shared" si="8"/>
        <v>0</v>
      </c>
      <c r="S25" s="6">
        <f t="shared" si="8"/>
        <v>0</v>
      </c>
      <c r="T25" s="6">
        <f t="shared" si="8"/>
        <v>0</v>
      </c>
      <c r="U25" s="6">
        <f t="shared" si="8"/>
        <v>0</v>
      </c>
      <c r="V25" s="6">
        <f t="shared" si="8"/>
        <v>0</v>
      </c>
      <c r="W25" s="6">
        <f t="shared" si="8"/>
        <v>0</v>
      </c>
      <c r="X25" s="6">
        <f t="shared" si="0"/>
        <v>14254395</v>
      </c>
      <c r="Y25" s="6">
        <f t="shared" si="8"/>
        <v>14254395</v>
      </c>
      <c r="Z25" s="6">
        <f t="shared" si="7"/>
        <v>0</v>
      </c>
      <c r="AA25" s="35"/>
    </row>
    <row r="26" spans="1:27" ht="13" x14ac:dyDescent="0.3">
      <c r="A26" s="42"/>
      <c r="B26" s="50">
        <v>16</v>
      </c>
      <c r="C26" s="17">
        <v>990</v>
      </c>
      <c r="D26" s="51" t="s">
        <v>38</v>
      </c>
      <c r="E26" s="19"/>
      <c r="F26" s="19"/>
      <c r="G26" s="4">
        <v>-8532302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>
        <f t="shared" si="0"/>
        <v>-8532302</v>
      </c>
      <c r="Y26" s="4">
        <v>-8532302</v>
      </c>
      <c r="Z26" s="6">
        <f t="shared" si="7"/>
        <v>0</v>
      </c>
      <c r="AA26" s="35"/>
    </row>
    <row r="27" spans="1:27" ht="13" x14ac:dyDescent="0.3">
      <c r="A27" s="42"/>
      <c r="B27" s="50">
        <v>17</v>
      </c>
      <c r="C27" s="17"/>
      <c r="D27" s="52" t="s">
        <v>39</v>
      </c>
      <c r="E27" s="19"/>
      <c r="F27" s="19"/>
      <c r="G27" s="6">
        <f>G19+G25+G26</f>
        <v>1171947</v>
      </c>
      <c r="H27" s="6">
        <f t="shared" ref="H27:Z27" si="9">H19+H25+H26</f>
        <v>-300000</v>
      </c>
      <c r="I27" s="6">
        <f t="shared" si="9"/>
        <v>0</v>
      </c>
      <c r="J27" s="6">
        <f t="shared" si="9"/>
        <v>0</v>
      </c>
      <c r="K27" s="6">
        <f t="shared" si="9"/>
        <v>0</v>
      </c>
      <c r="L27" s="6">
        <f t="shared" si="9"/>
        <v>0</v>
      </c>
      <c r="M27" s="6">
        <f t="shared" si="9"/>
        <v>0</v>
      </c>
      <c r="N27" s="6">
        <f t="shared" si="9"/>
        <v>0</v>
      </c>
      <c r="O27" s="6">
        <f t="shared" si="9"/>
        <v>0</v>
      </c>
      <c r="P27" s="6">
        <f t="shared" si="9"/>
        <v>0</v>
      </c>
      <c r="Q27" s="6">
        <f t="shared" si="9"/>
        <v>0</v>
      </c>
      <c r="R27" s="6">
        <f t="shared" si="9"/>
        <v>0</v>
      </c>
      <c r="S27" s="6">
        <f t="shared" si="9"/>
        <v>0</v>
      </c>
      <c r="T27" s="6">
        <f t="shared" si="9"/>
        <v>0</v>
      </c>
      <c r="U27" s="6">
        <f t="shared" si="9"/>
        <v>0</v>
      </c>
      <c r="V27" s="6">
        <f t="shared" si="9"/>
        <v>0</v>
      </c>
      <c r="W27" s="6">
        <f t="shared" si="9"/>
        <v>0</v>
      </c>
      <c r="X27" s="6">
        <f t="shared" si="9"/>
        <v>871947</v>
      </c>
      <c r="Y27" s="6">
        <f t="shared" si="9"/>
        <v>871947</v>
      </c>
      <c r="Z27" s="6">
        <f t="shared" si="9"/>
        <v>0</v>
      </c>
      <c r="AA27" s="35"/>
    </row>
    <row r="28" spans="1:27" ht="13" x14ac:dyDescent="0.3">
      <c r="A28" s="42"/>
      <c r="B28" s="50"/>
      <c r="C28" s="17"/>
      <c r="D28" s="54" t="s">
        <v>40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35"/>
    </row>
    <row r="29" spans="1:27" ht="13" x14ac:dyDescent="0.3">
      <c r="A29" s="42"/>
      <c r="B29" s="50">
        <v>18</v>
      </c>
      <c r="C29" s="17">
        <v>570</v>
      </c>
      <c r="D29" s="51" t="s">
        <v>41</v>
      </c>
      <c r="E29" s="19"/>
      <c r="F29" s="19"/>
      <c r="G29" s="5"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>
        <f>SUM(G29:W29)</f>
        <v>0</v>
      </c>
      <c r="Y29" s="5">
        <v>0</v>
      </c>
      <c r="Z29" s="6">
        <f t="shared" si="7"/>
        <v>0</v>
      </c>
      <c r="AA29" s="35"/>
    </row>
    <row r="30" spans="1:27" ht="13" x14ac:dyDescent="0.3">
      <c r="A30" s="42"/>
      <c r="B30" s="50">
        <v>19</v>
      </c>
      <c r="C30" s="17">
        <v>550</v>
      </c>
      <c r="D30" s="51" t="s">
        <v>42</v>
      </c>
      <c r="E30" s="10"/>
      <c r="F30" s="10"/>
      <c r="G30" s="4">
        <v>715084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>
        <f>SUM(G30:W30)</f>
        <v>715084</v>
      </c>
      <c r="Y30" s="4">
        <v>715084</v>
      </c>
      <c r="Z30" s="6">
        <f t="shared" si="7"/>
        <v>0</v>
      </c>
      <c r="AA30" s="35"/>
    </row>
    <row r="31" spans="1:27" ht="13" x14ac:dyDescent="0.3">
      <c r="A31" s="42"/>
      <c r="B31" s="50">
        <v>20</v>
      </c>
      <c r="C31" s="17">
        <v>950</v>
      </c>
      <c r="D31" s="51" t="s">
        <v>43</v>
      </c>
      <c r="E31" s="10"/>
      <c r="F31" s="10"/>
      <c r="G31" s="4">
        <v>-1292815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>
        <f t="shared" ref="X31:X33" si="10">SUM(G31:W31)</f>
        <v>-1292815</v>
      </c>
      <c r="Y31" s="4">
        <v>-1292815</v>
      </c>
      <c r="Z31" s="6">
        <f t="shared" si="7"/>
        <v>0</v>
      </c>
      <c r="AA31" s="35"/>
    </row>
    <row r="32" spans="1:27" ht="13" x14ac:dyDescent="0.3">
      <c r="A32" s="42"/>
      <c r="B32" s="50">
        <v>21</v>
      </c>
      <c r="C32" s="17">
        <v>540</v>
      </c>
      <c r="D32" s="51" t="s">
        <v>44</v>
      </c>
      <c r="E32" s="10"/>
      <c r="F32" s="10"/>
      <c r="G32" s="4">
        <v>0</v>
      </c>
      <c r="H32" s="5">
        <v>258720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>
        <f t="shared" si="10"/>
        <v>258720</v>
      </c>
      <c r="Y32" s="4">
        <v>258720</v>
      </c>
      <c r="Z32" s="6">
        <f t="shared" si="7"/>
        <v>0</v>
      </c>
      <c r="AA32" s="35"/>
    </row>
    <row r="33" spans="1:27" ht="13" x14ac:dyDescent="0.3">
      <c r="A33" s="42"/>
      <c r="B33" s="50">
        <v>22</v>
      </c>
      <c r="C33" s="17">
        <v>940</v>
      </c>
      <c r="D33" s="51" t="s">
        <v>45</v>
      </c>
      <c r="E33" s="10"/>
      <c r="F33" s="10"/>
      <c r="G33" s="4">
        <v>-594216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>
        <f t="shared" si="10"/>
        <v>-594216</v>
      </c>
      <c r="Y33" s="4">
        <v>-594216</v>
      </c>
      <c r="Z33" s="6">
        <f t="shared" si="7"/>
        <v>0</v>
      </c>
      <c r="AA33" s="35"/>
    </row>
    <row r="34" spans="1:27" ht="13" x14ac:dyDescent="0.3">
      <c r="A34" s="42"/>
      <c r="B34" s="50">
        <v>23</v>
      </c>
      <c r="C34" s="17">
        <v>530</v>
      </c>
      <c r="D34" s="51" t="s">
        <v>46</v>
      </c>
      <c r="E34" s="10"/>
      <c r="F34" s="10"/>
      <c r="G34" s="5">
        <v>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>
        <f>SUM(G34:W34)</f>
        <v>0</v>
      </c>
      <c r="Y34" s="5">
        <v>0</v>
      </c>
      <c r="Z34" s="6">
        <f t="shared" si="7"/>
        <v>0</v>
      </c>
      <c r="AA34" s="35"/>
    </row>
    <row r="35" spans="1:27" ht="13" x14ac:dyDescent="0.3">
      <c r="A35" s="42"/>
      <c r="B35" s="50">
        <v>24</v>
      </c>
      <c r="C35" s="55"/>
      <c r="D35" s="56" t="s">
        <v>47</v>
      </c>
      <c r="E35" s="13"/>
      <c r="F35" s="14"/>
      <c r="G35" s="6">
        <f>SUM(G29:G34)</f>
        <v>-1171947</v>
      </c>
      <c r="H35" s="6">
        <f t="shared" ref="H35:Z35" si="11">SUM(H29:H34)</f>
        <v>258720</v>
      </c>
      <c r="I35" s="6">
        <f t="shared" si="11"/>
        <v>0</v>
      </c>
      <c r="J35" s="6">
        <f t="shared" si="11"/>
        <v>0</v>
      </c>
      <c r="K35" s="6">
        <f t="shared" si="11"/>
        <v>0</v>
      </c>
      <c r="L35" s="6">
        <f t="shared" si="11"/>
        <v>0</v>
      </c>
      <c r="M35" s="6">
        <f t="shared" si="11"/>
        <v>0</v>
      </c>
      <c r="N35" s="6">
        <f t="shared" si="11"/>
        <v>0</v>
      </c>
      <c r="O35" s="6">
        <f t="shared" si="11"/>
        <v>0</v>
      </c>
      <c r="P35" s="6">
        <f t="shared" ref="P35:R35" si="12">SUM(P29:P34)</f>
        <v>0</v>
      </c>
      <c r="Q35" s="6">
        <f t="shared" si="12"/>
        <v>0</v>
      </c>
      <c r="R35" s="6">
        <f t="shared" si="12"/>
        <v>0</v>
      </c>
      <c r="S35" s="6">
        <f t="shared" si="11"/>
        <v>0</v>
      </c>
      <c r="T35" s="6">
        <f t="shared" si="11"/>
        <v>0</v>
      </c>
      <c r="U35" s="6">
        <f t="shared" si="11"/>
        <v>0</v>
      </c>
      <c r="V35" s="6">
        <f t="shared" si="11"/>
        <v>0</v>
      </c>
      <c r="W35" s="6">
        <f t="shared" si="11"/>
        <v>0</v>
      </c>
      <c r="X35" s="6">
        <f t="shared" si="11"/>
        <v>-913227</v>
      </c>
      <c r="Y35" s="6">
        <f t="shared" si="11"/>
        <v>-913227</v>
      </c>
      <c r="Z35" s="6">
        <f t="shared" si="11"/>
        <v>0</v>
      </c>
      <c r="AA35" s="35"/>
    </row>
    <row r="36" spans="1:27" ht="13" x14ac:dyDescent="0.3">
      <c r="A36" s="42"/>
      <c r="B36" s="50">
        <v>25</v>
      </c>
      <c r="C36" s="17">
        <v>980</v>
      </c>
      <c r="D36" s="52" t="s">
        <v>48</v>
      </c>
      <c r="E36" s="19"/>
      <c r="F36" s="19"/>
      <c r="G36" s="6">
        <f>G27+G35</f>
        <v>0</v>
      </c>
      <c r="H36" s="6">
        <f t="shared" ref="H36:Z36" si="13">H27+H35</f>
        <v>-41280</v>
      </c>
      <c r="I36" s="6">
        <f t="shared" si="13"/>
        <v>0</v>
      </c>
      <c r="J36" s="6">
        <f t="shared" si="13"/>
        <v>0</v>
      </c>
      <c r="K36" s="6">
        <f t="shared" si="13"/>
        <v>0</v>
      </c>
      <c r="L36" s="6">
        <f t="shared" si="13"/>
        <v>0</v>
      </c>
      <c r="M36" s="6">
        <f t="shared" si="13"/>
        <v>0</v>
      </c>
      <c r="N36" s="6">
        <f t="shared" si="13"/>
        <v>0</v>
      </c>
      <c r="O36" s="6">
        <f t="shared" si="13"/>
        <v>0</v>
      </c>
      <c r="P36" s="6">
        <f t="shared" si="13"/>
        <v>0</v>
      </c>
      <c r="Q36" s="6">
        <f t="shared" si="13"/>
        <v>0</v>
      </c>
      <c r="R36" s="6">
        <f t="shared" si="13"/>
        <v>0</v>
      </c>
      <c r="S36" s="6">
        <f t="shared" si="13"/>
        <v>0</v>
      </c>
      <c r="T36" s="6">
        <f t="shared" si="13"/>
        <v>0</v>
      </c>
      <c r="U36" s="6">
        <f t="shared" si="13"/>
        <v>0</v>
      </c>
      <c r="V36" s="6">
        <f t="shared" si="13"/>
        <v>0</v>
      </c>
      <c r="W36" s="6">
        <f t="shared" si="13"/>
        <v>0</v>
      </c>
      <c r="X36" s="6">
        <f>SUM(G36:W36)</f>
        <v>-41280</v>
      </c>
      <c r="Y36" s="6">
        <f t="shared" si="13"/>
        <v>-41280</v>
      </c>
      <c r="Z36" s="6">
        <f t="shared" si="13"/>
        <v>0</v>
      </c>
      <c r="AA36" s="35"/>
    </row>
    <row r="37" spans="1:27" ht="13" x14ac:dyDescent="0.3">
      <c r="A37" s="42"/>
      <c r="B37" s="57"/>
      <c r="C37" s="17"/>
      <c r="D37" s="52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35"/>
    </row>
    <row r="38" spans="1:27" ht="13" x14ac:dyDescent="0.3">
      <c r="A38" s="42"/>
      <c r="B38" s="57"/>
      <c r="C38" s="51" t="s">
        <v>49</v>
      </c>
      <c r="D38" s="51"/>
      <c r="E38" s="19"/>
      <c r="F38" s="19"/>
      <c r="G38" s="6">
        <f>'Kontroll § 5-4 - del B'!D45</f>
        <v>138095552</v>
      </c>
      <c r="H38" s="19"/>
      <c r="I38" s="58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6">
        <f>'Kontroll § 5-4 - del B'!U45</f>
        <v>138095552</v>
      </c>
      <c r="Y38" s="59">
        <f>'Kontroll § 5-4 - del B'!V45</f>
        <v>138095610</v>
      </c>
      <c r="Z38" s="60"/>
      <c r="AA38" s="35"/>
    </row>
    <row r="39" spans="1:27" ht="13" x14ac:dyDescent="0.3">
      <c r="A39" s="42"/>
      <c r="B39" s="19"/>
      <c r="C39" s="52" t="s">
        <v>50</v>
      </c>
      <c r="D39" s="51"/>
      <c r="E39" s="19"/>
      <c r="F39" s="19"/>
      <c r="G39" s="6">
        <f>G16-G38</f>
        <v>0</v>
      </c>
      <c r="H39" s="19"/>
      <c r="I39" s="58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6">
        <f>X16-X38</f>
        <v>0</v>
      </c>
      <c r="Y39" s="6">
        <f>Y16-Y38</f>
        <v>-58</v>
      </c>
      <c r="Z39" s="62"/>
      <c r="AA39" s="35"/>
    </row>
    <row r="40" spans="1:27" x14ac:dyDescent="0.25">
      <c r="A40" s="42"/>
      <c r="B40" s="19"/>
      <c r="C40" s="63"/>
      <c r="D40" s="63"/>
      <c r="E40" s="63"/>
      <c r="F40" s="19"/>
      <c r="G40" s="61" t="str">
        <f>IF(G39=0,"","Differanse forklares nedenfor")</f>
        <v/>
      </c>
      <c r="H40" s="19"/>
      <c r="I40" s="58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12" t="str">
        <f>IF(X39=0,"","Differanse forklares nedenfor")</f>
        <v/>
      </c>
      <c r="Y40" s="61" t="str">
        <f>IF(Y39=0,"","Differanse forklares nedenfor")</f>
        <v>Differanse forklares nedenfor</v>
      </c>
      <c r="Z40" s="19"/>
      <c r="AA40" s="35"/>
    </row>
    <row r="41" spans="1:27" x14ac:dyDescent="0.25">
      <c r="A41" s="42"/>
      <c r="B41" s="19"/>
      <c r="C41" s="63"/>
      <c r="D41" s="63"/>
      <c r="E41" s="63"/>
      <c r="F41" s="19"/>
      <c r="G41" s="63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35"/>
    </row>
    <row r="42" spans="1:27" x14ac:dyDescent="0.25">
      <c r="A42" s="42"/>
      <c r="B42" s="19"/>
      <c r="C42" s="63"/>
      <c r="D42" s="63"/>
      <c r="E42" s="63"/>
      <c r="F42" s="19"/>
      <c r="G42" s="63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35"/>
    </row>
    <row r="43" spans="1:27" x14ac:dyDescent="0.25">
      <c r="A43" s="42"/>
      <c r="B43" s="19"/>
      <c r="C43" s="63"/>
      <c r="D43" s="63"/>
      <c r="E43" s="63"/>
      <c r="F43" s="19"/>
      <c r="G43" s="63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35"/>
    </row>
    <row r="44" spans="1:27" x14ac:dyDescent="0.25">
      <c r="A44" s="42"/>
      <c r="B44" s="19"/>
      <c r="C44" s="63"/>
      <c r="D44" s="63"/>
      <c r="E44" s="63"/>
      <c r="F44" s="19"/>
      <c r="G44" s="63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35"/>
    </row>
    <row r="45" spans="1:27" x14ac:dyDescent="0.25">
      <c r="A45" s="42"/>
      <c r="B45" s="19"/>
      <c r="C45" s="19"/>
      <c r="D45" s="51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35"/>
    </row>
    <row r="46" spans="1:27" x14ac:dyDescent="0.25">
      <c r="A46" s="42"/>
      <c r="B46" s="19"/>
      <c r="C46" s="19"/>
      <c r="D46" s="51" t="s">
        <v>51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35"/>
    </row>
    <row r="47" spans="1:27" x14ac:dyDescent="0.25">
      <c r="A47" s="42"/>
      <c r="B47" s="19"/>
      <c r="C47" s="19"/>
      <c r="D47" s="156" t="s">
        <v>200</v>
      </c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35"/>
    </row>
    <row r="48" spans="1:27" x14ac:dyDescent="0.25">
      <c r="A48" s="42"/>
      <c r="B48" s="19"/>
      <c r="C48" s="19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35"/>
    </row>
    <row r="49" spans="1:27" x14ac:dyDescent="0.25">
      <c r="A49" s="42"/>
      <c r="B49" s="19"/>
      <c r="C49" s="19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35"/>
    </row>
    <row r="50" spans="1:27" x14ac:dyDescent="0.25">
      <c r="A50" s="42"/>
      <c r="B50" s="19"/>
      <c r="C50" s="19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35"/>
    </row>
    <row r="51" spans="1:27" x14ac:dyDescent="0.25">
      <c r="A51" s="42"/>
      <c r="B51" s="19"/>
      <c r="C51" s="19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35"/>
    </row>
    <row r="52" spans="1:27" x14ac:dyDescent="0.25">
      <c r="A52" s="42"/>
      <c r="B52" s="19"/>
      <c r="C52" s="19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35"/>
    </row>
    <row r="53" spans="1:27" x14ac:dyDescent="0.25">
      <c r="A53" s="42"/>
      <c r="B53" s="19"/>
      <c r="C53" s="19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35"/>
    </row>
    <row r="54" spans="1:27" x14ac:dyDescent="0.25">
      <c r="A54" s="42"/>
      <c r="B54" s="19"/>
      <c r="C54" s="19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35"/>
    </row>
    <row r="55" spans="1:27" x14ac:dyDescent="0.25">
      <c r="A55" s="42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35"/>
    </row>
    <row r="56" spans="1:27" x14ac:dyDescent="0.25">
      <c r="A56" s="42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35"/>
    </row>
    <row r="57" spans="1:27" x14ac:dyDescent="0.25">
      <c r="A57" s="42"/>
      <c r="B57" s="19"/>
      <c r="C57" s="19"/>
      <c r="D57" s="19" t="s">
        <v>52</v>
      </c>
      <c r="E57" s="3">
        <v>45754</v>
      </c>
      <c r="F57" s="19"/>
      <c r="G57" s="158" t="s">
        <v>196</v>
      </c>
      <c r="H57" s="159"/>
      <c r="I57" s="159"/>
      <c r="J57" s="15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35"/>
    </row>
    <row r="58" spans="1:27" x14ac:dyDescent="0.25">
      <c r="A58" s="42"/>
      <c r="B58" s="19"/>
      <c r="C58" s="19"/>
      <c r="D58" s="19"/>
      <c r="E58" s="19"/>
      <c r="F58" s="19"/>
      <c r="G58" s="155" t="s">
        <v>53</v>
      </c>
      <c r="H58" s="155"/>
      <c r="I58" s="155"/>
      <c r="J58" s="155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19"/>
      <c r="W58" s="19"/>
      <c r="X58" s="19"/>
      <c r="Y58" s="19"/>
      <c r="Z58" s="19"/>
      <c r="AA58" s="35"/>
    </row>
    <row r="59" spans="1:27" x14ac:dyDescent="0.25">
      <c r="A59" s="42"/>
      <c r="B59" s="19"/>
      <c r="C59" s="19"/>
      <c r="D59" s="65" t="s">
        <v>54</v>
      </c>
      <c r="E59" s="18" t="s">
        <v>197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35"/>
    </row>
    <row r="60" spans="1:27" ht="13" thickBot="1" x14ac:dyDescent="0.3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</row>
  </sheetData>
  <sheetProtection formatColumns="0"/>
  <mergeCells count="16">
    <mergeCell ref="C6:K6"/>
    <mergeCell ref="C4:K4"/>
    <mergeCell ref="C1:K2"/>
    <mergeCell ref="B9:F9"/>
    <mergeCell ref="G58:J58"/>
    <mergeCell ref="D47:Z47"/>
    <mergeCell ref="D48:Z48"/>
    <mergeCell ref="D49:Z49"/>
    <mergeCell ref="D54:Z54"/>
    <mergeCell ref="G57:J57"/>
    <mergeCell ref="D51:Z51"/>
    <mergeCell ref="D52:Z52"/>
    <mergeCell ref="D53:Z53"/>
    <mergeCell ref="D50:Z50"/>
    <mergeCell ref="P4:Q4"/>
    <mergeCell ref="P3:Q3"/>
  </mergeCells>
  <phoneticPr fontId="0" type="noConversion"/>
  <dataValidations count="11">
    <dataValidation allowBlank="1" showInputMessage="1" showErrorMessage="1" prompt="Skriv inn saksnr.- f.eks. K-120/2010" sqref="X9:X10" xr:uid="{00000000-0002-0000-0000-000000000000}"/>
    <dataValidation allowBlank="1" showInputMessage="1" showErrorMessage="1" prompt="Skriv inn saksnr.- f.eks. K-120/2011" sqref="H9:W9" xr:uid="{00000000-0002-0000-0000-000007000000}"/>
    <dataValidation type="whole" errorStyle="warning" allowBlank="1" showInputMessage="1" showErrorMessage="1" errorTitle="ADVARSEL" error="Det er kun tillatt med positivt tall her!" prompt="Her kan du kun bruke positivt tall.  Tall hentes fra skjema 1A i opprinnelig budsjett" sqref="Y19 G29 G34 G27:Z27" xr:uid="{00000000-0002-0000-0000-000008000000}">
      <formula1>0</formula1>
      <formula2>999999999999999</formula2>
    </dataValidation>
    <dataValidation type="whole" errorStyle="warning" allowBlank="1" showInputMessage="1" showErrorMessage="1" error="Skjemaet er tilpasset 2020 og senere" prompt="Skriv inn årstall_x000a_Skjemaet er tilpasset 2020 og senere" sqref="R4" xr:uid="{00000000-0002-0000-0000-00000A000000}">
      <formula1>2020</formula1>
      <formula2>2030</formula2>
    </dataValidation>
    <dataValidation type="whole" allowBlank="1" showInputMessage="1" showErrorMessage="1" errorTitle="FEILMELDING" error="Det er kun tillatt med negativt tall her!" prompt="Her kan du kun  bruke negativt tall.  Tall hentes fra bevilgningsoversikt drift i opprinnelig budsjett" sqref="G11:G14 G20:G21 G26" xr:uid="{1F927290-4A3B-4D3E-9715-24EB7584E8D9}">
      <formula1>-999999999999999</formula1>
      <formula2>-1</formula2>
    </dataValidation>
    <dataValidation type="whole" errorStyle="warning" allowBlank="1" showInputMessage="1" showErrorMessage="1" errorTitle="ADVARSEL" error="Det er kun tillatt med positivt tall her!" prompt="Her kan du kun bruke positivt tall.  Tall hentes fra bevilgningsoversikt drift i opprinnelig budsjett" sqref="G23:G24 G17" xr:uid="{0C19E3A9-A9DA-4FA6-BE6E-1F2377434D21}">
      <formula1>0</formula1>
      <formula2>999999999999999</formula2>
    </dataValidation>
    <dataValidation type="whole" allowBlank="1" showInputMessage="1" showErrorMessage="1" errorTitle="FEILMELDING" error="Det er kun tillatt med negativt tall her!" prompt="Her kan du kun  bruke negativt tall.  Tall hentes fra bevilgningsoversikt drift i årets regnskap (kolonne for revidert budsjett)" sqref="Y11:Y14" xr:uid="{033D3CF1-6E1A-4300-B732-BD67C76F01B0}">
      <formula1>-999999999999999</formula1>
      <formula2>-1</formula2>
    </dataValidation>
    <dataValidation type="whole" errorStyle="warning" allowBlank="1" showInputMessage="1" showErrorMessage="1" errorTitle="ADVARSEL" error="Det er kun tillatt med positivt tall her!" prompt="Her kan du kun bruke positivt tall.  Tall hentes fra bevilgningsoversikt drift i årets regnskap (kolonne for revidert budsjett)" sqref="Y34 Y23:Y24 Y29 Y17" xr:uid="{2067CFBE-4EDD-4DF1-A1E2-51434B1D035B}">
      <formula1>0</formula1>
      <formula2>999999999999999</formula2>
    </dataValidation>
    <dataValidation allowBlank="1" showInputMessage="1" showErrorMessage="1" errorTitle="FEILMELDING" error="Det er kun tillatt med negativt tall her!" prompt="Tall hentes fra bevilgningsoversikt drift i opprinnelig budsjett" sqref="G22 G30:G33 G16" xr:uid="{F14CA802-320C-4CA9-A197-62BD72C4D9BE}"/>
    <dataValidation type="whole" allowBlank="1" showInputMessage="1" showErrorMessage="1" errorTitle="FEILMELDING" error="Det er kun tillatt med negativt tall her!" prompt="Her kan du kun  bruke negativt tall.  Tall hentes fra bevilgningsoversikt drift i årets regnskap" sqref="Y20:Y21 Y26" xr:uid="{6A2B22A1-791A-49D3-B6EE-EF28D1550C00}">
      <formula1>-999999999999999</formula1>
      <formula2>-1</formula2>
    </dataValidation>
    <dataValidation allowBlank="1" showInputMessage="1" showErrorMessage="1" errorTitle="FEILMELDING" error="Det er kun tillatt med negativt tall her!" prompt="Tall hentes fra bevilgningsoversikt drift i årets regnskap" sqref="Y22 Y30:Y33 Y16" xr:uid="{76398D1A-352F-447E-B8A1-A8B1ABF28BC0}"/>
  </dataValidations>
  <pageMargins left="0.25" right="0.25" top="0.75" bottom="0.75" header="0.3" footer="0.3"/>
  <pageSetup paperSize="9" scale="4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X77"/>
  <sheetViews>
    <sheetView showGridLines="0" topLeftCell="A7" zoomScaleNormal="100" workbookViewId="0">
      <pane xSplit="4" topLeftCell="E1" activePane="topRight" state="frozen"/>
      <selection pane="topRight" activeCell="F17" sqref="F17"/>
    </sheetView>
  </sheetViews>
  <sheetFormatPr baseColWidth="10" defaultColWidth="11.453125" defaultRowHeight="12.5" x14ac:dyDescent="0.25"/>
  <cols>
    <col min="1" max="1" width="1.453125" style="91" customWidth="1"/>
    <col min="2" max="2" width="7.26953125" customWidth="1"/>
    <col min="3" max="3" width="30.26953125" customWidth="1"/>
    <col min="4" max="4" width="13.7265625" customWidth="1"/>
    <col min="5" max="20" width="11.26953125" customWidth="1"/>
    <col min="21" max="23" width="13.7265625" customWidth="1"/>
    <col min="24" max="24" width="1" customWidth="1"/>
  </cols>
  <sheetData>
    <row r="1" spans="1:24" ht="12.75" customHeight="1" x14ac:dyDescent="0.25">
      <c r="A1" s="168" t="s">
        <v>0</v>
      </c>
      <c r="B1" s="169"/>
      <c r="C1" s="170"/>
      <c r="D1" s="30" t="s">
        <v>1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1"/>
    </row>
    <row r="2" spans="1:24" ht="24" customHeight="1" x14ac:dyDescent="0.35">
      <c r="A2" s="171"/>
      <c r="B2" s="172"/>
      <c r="C2" s="173"/>
      <c r="D2" s="69" t="s">
        <v>2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35"/>
    </row>
    <row r="3" spans="1:24" ht="12.75" customHeight="1" x14ac:dyDescent="0.35">
      <c r="A3" s="116" t="s">
        <v>3</v>
      </c>
      <c r="B3" s="70"/>
      <c r="C3" s="70"/>
      <c r="D3" s="3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35"/>
    </row>
    <row r="4" spans="1:24" ht="24" customHeight="1" x14ac:dyDescent="0.35">
      <c r="A4" s="174" t="str">
        <f>'Kontroll § 5-4 del A'!C4</f>
        <v>Høylandet kommune</v>
      </c>
      <c r="B4" s="175"/>
      <c r="C4" s="175"/>
      <c r="D4" s="176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35"/>
    </row>
    <row r="5" spans="1:24" ht="24" customHeight="1" x14ac:dyDescent="0.35">
      <c r="A5" s="71"/>
      <c r="B5" s="72"/>
      <c r="C5" s="73" t="s">
        <v>5</v>
      </c>
      <c r="D5" s="104">
        <f>'Kontroll § 5-4 del A'!R4</f>
        <v>2024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35"/>
    </row>
    <row r="6" spans="1:24" ht="12.75" customHeight="1" x14ac:dyDescent="0.35">
      <c r="A6" s="74" t="s">
        <v>7</v>
      </c>
      <c r="B6" s="75"/>
      <c r="C6" s="70"/>
      <c r="D6" s="3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35"/>
    </row>
    <row r="7" spans="1:24" ht="24" customHeight="1" x14ac:dyDescent="0.25">
      <c r="A7" s="178" t="s">
        <v>55</v>
      </c>
      <c r="B7" s="179"/>
      <c r="C7" s="179"/>
      <c r="D7" s="180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35"/>
    </row>
    <row r="8" spans="1:24" ht="24" customHeight="1" x14ac:dyDescent="0.25">
      <c r="A8" s="181"/>
      <c r="B8" s="182"/>
      <c r="C8" s="182"/>
      <c r="D8" s="183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35"/>
    </row>
    <row r="9" spans="1:24" ht="67.5" customHeight="1" x14ac:dyDescent="0.3">
      <c r="A9" s="42"/>
      <c r="B9" s="52" t="s">
        <v>56</v>
      </c>
      <c r="C9" s="52" t="s">
        <v>57</v>
      </c>
      <c r="D9" s="76" t="s">
        <v>58</v>
      </c>
      <c r="E9" s="124" t="s">
        <v>198</v>
      </c>
      <c r="F9" s="124" t="s">
        <v>201</v>
      </c>
      <c r="G9" s="124" t="s">
        <v>9</v>
      </c>
      <c r="H9" s="124" t="s">
        <v>9</v>
      </c>
      <c r="I9" s="124" t="s">
        <v>9</v>
      </c>
      <c r="J9" s="124" t="s">
        <v>9</v>
      </c>
      <c r="K9" s="15" t="s">
        <v>9</v>
      </c>
      <c r="L9" s="15" t="s">
        <v>9</v>
      </c>
      <c r="M9" s="15" t="s">
        <v>9</v>
      </c>
      <c r="N9" s="15" t="s">
        <v>9</v>
      </c>
      <c r="O9" s="15" t="s">
        <v>9</v>
      </c>
      <c r="P9" s="15" t="s">
        <v>9</v>
      </c>
      <c r="Q9" s="15" t="s">
        <v>9</v>
      </c>
      <c r="R9" s="15" t="s">
        <v>9</v>
      </c>
      <c r="S9" s="15" t="s">
        <v>9</v>
      </c>
      <c r="T9" s="15" t="s">
        <v>9</v>
      </c>
      <c r="U9" s="45" t="s">
        <v>59</v>
      </c>
      <c r="V9" s="45" t="s">
        <v>60</v>
      </c>
      <c r="W9" s="77" t="s">
        <v>14</v>
      </c>
      <c r="X9" s="35"/>
    </row>
    <row r="10" spans="1:24" ht="13" x14ac:dyDescent="0.3">
      <c r="A10" s="42"/>
      <c r="B10" s="9">
        <v>1</v>
      </c>
      <c r="C10" s="7" t="s">
        <v>61</v>
      </c>
      <c r="D10" s="8">
        <f>20445799-3573466</f>
        <v>16872333</v>
      </c>
      <c r="E10" s="8"/>
      <c r="F10" s="8">
        <v>242296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6">
        <f t="shared" ref="U10:U41" si="0">SUM(D10:T10)</f>
        <v>17114629</v>
      </c>
      <c r="V10" s="8">
        <v>17114629</v>
      </c>
      <c r="W10" s="16">
        <f>U10-V10</f>
        <v>0</v>
      </c>
      <c r="X10" s="35"/>
    </row>
    <row r="11" spans="1:24" ht="13" x14ac:dyDescent="0.3">
      <c r="A11" s="42"/>
      <c r="B11" s="9"/>
      <c r="C11" s="7" t="s">
        <v>62</v>
      </c>
      <c r="D11" s="8">
        <f>513770+2886348+173348</f>
        <v>3573466</v>
      </c>
      <c r="E11" s="8"/>
      <c r="F11" s="8">
        <v>-3573524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6">
        <f t="shared" si="0"/>
        <v>-58</v>
      </c>
      <c r="V11" s="8">
        <v>0</v>
      </c>
      <c r="W11" s="16">
        <f t="shared" ref="W11:W29" si="1">U11-V11</f>
        <v>-58</v>
      </c>
      <c r="X11" s="35"/>
    </row>
    <row r="12" spans="1:24" ht="13" x14ac:dyDescent="0.3">
      <c r="A12" s="42"/>
      <c r="B12" s="9">
        <v>2</v>
      </c>
      <c r="C12" s="7" t="s">
        <v>63</v>
      </c>
      <c r="D12" s="8">
        <v>49192705</v>
      </c>
      <c r="E12" s="8"/>
      <c r="F12" s="8">
        <v>1397071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6">
        <f t="shared" si="0"/>
        <v>50589776</v>
      </c>
      <c r="V12" s="8">
        <v>50589776</v>
      </c>
      <c r="W12" s="16">
        <f t="shared" si="1"/>
        <v>0</v>
      </c>
      <c r="X12" s="35"/>
    </row>
    <row r="13" spans="1:24" ht="13" x14ac:dyDescent="0.3">
      <c r="A13" s="42"/>
      <c r="B13" s="9">
        <v>3</v>
      </c>
      <c r="C13" s="7" t="s">
        <v>64</v>
      </c>
      <c r="D13" s="8">
        <v>53769351</v>
      </c>
      <c r="E13" s="8"/>
      <c r="F13" s="8">
        <v>1528507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6">
        <f t="shared" si="0"/>
        <v>55297858</v>
      </c>
      <c r="V13" s="8">
        <v>55297858</v>
      </c>
      <c r="W13" s="16">
        <f t="shared" si="1"/>
        <v>0</v>
      </c>
      <c r="X13" s="35"/>
    </row>
    <row r="14" spans="1:24" ht="13" x14ac:dyDescent="0.3">
      <c r="A14" s="42"/>
      <c r="B14" s="9">
        <v>4</v>
      </c>
      <c r="C14" s="7" t="s">
        <v>65</v>
      </c>
      <c r="D14" s="8">
        <v>12839012</v>
      </c>
      <c r="E14" s="8"/>
      <c r="F14" s="8">
        <v>309118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6">
        <f t="shared" si="0"/>
        <v>13148130</v>
      </c>
      <c r="V14" s="8">
        <v>13148130</v>
      </c>
      <c r="W14" s="16">
        <f>U14-V14</f>
        <v>0</v>
      </c>
      <c r="X14" s="35"/>
    </row>
    <row r="15" spans="1:24" ht="13" x14ac:dyDescent="0.3">
      <c r="A15" s="42"/>
      <c r="B15" s="9">
        <v>5</v>
      </c>
      <c r="C15" s="7" t="s">
        <v>66</v>
      </c>
      <c r="D15" s="8">
        <f>1167210+317764</f>
        <v>1484974</v>
      </c>
      <c r="E15" s="8">
        <v>10000</v>
      </c>
      <c r="F15" s="8"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16">
        <f t="shared" si="0"/>
        <v>1494974</v>
      </c>
      <c r="V15" s="8">
        <v>1494974</v>
      </c>
      <c r="W15" s="16">
        <f t="shared" si="1"/>
        <v>0</v>
      </c>
      <c r="X15" s="35"/>
    </row>
    <row r="16" spans="1:24" ht="13" x14ac:dyDescent="0.3">
      <c r="A16" s="42"/>
      <c r="B16" s="9">
        <v>6</v>
      </c>
      <c r="C16" s="11" t="s">
        <v>67</v>
      </c>
      <c r="D16" s="8">
        <v>2639395</v>
      </c>
      <c r="E16" s="8"/>
      <c r="F16" s="8">
        <v>96532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16">
        <f t="shared" si="0"/>
        <v>2735927</v>
      </c>
      <c r="V16" s="8">
        <v>2735927</v>
      </c>
      <c r="W16" s="16">
        <f t="shared" si="1"/>
        <v>0</v>
      </c>
      <c r="X16" s="35"/>
    </row>
    <row r="17" spans="1:24" ht="13" x14ac:dyDescent="0.3">
      <c r="A17" s="42"/>
      <c r="B17" s="9">
        <v>8</v>
      </c>
      <c r="C17" s="7" t="s">
        <v>68</v>
      </c>
      <c r="D17" s="8">
        <v>0</v>
      </c>
      <c r="E17" s="8"/>
      <c r="F17" s="8"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6">
        <f t="shared" si="0"/>
        <v>0</v>
      </c>
      <c r="V17" s="8">
        <v>0</v>
      </c>
      <c r="W17" s="16">
        <f t="shared" si="1"/>
        <v>0</v>
      </c>
      <c r="X17" s="35"/>
    </row>
    <row r="18" spans="1:24" ht="13" x14ac:dyDescent="0.3">
      <c r="A18" s="42"/>
      <c r="B18" s="9">
        <v>9</v>
      </c>
      <c r="C18" s="7" t="s">
        <v>195</v>
      </c>
      <c r="D18" s="8">
        <v>-2275684</v>
      </c>
      <c r="E18" s="8">
        <v>-10000</v>
      </c>
      <c r="F18" s="8"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6">
        <f t="shared" si="0"/>
        <v>-2285684</v>
      </c>
      <c r="V18" s="8">
        <v>-2285684</v>
      </c>
      <c r="W18" s="16">
        <f t="shared" si="1"/>
        <v>0</v>
      </c>
      <c r="X18" s="35"/>
    </row>
    <row r="19" spans="1:24" ht="13" x14ac:dyDescent="0.3">
      <c r="A19" s="42"/>
      <c r="B19" s="9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6">
        <f t="shared" si="0"/>
        <v>0</v>
      </c>
      <c r="V19" s="8"/>
      <c r="W19" s="16">
        <f t="shared" si="1"/>
        <v>0</v>
      </c>
      <c r="X19" s="35"/>
    </row>
    <row r="20" spans="1:24" ht="13" x14ac:dyDescent="0.3">
      <c r="A20" s="42"/>
      <c r="B20" s="9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6">
        <f t="shared" si="0"/>
        <v>0</v>
      </c>
      <c r="V20" s="8"/>
      <c r="W20" s="16">
        <f t="shared" si="1"/>
        <v>0</v>
      </c>
      <c r="X20" s="35"/>
    </row>
    <row r="21" spans="1:24" ht="13" x14ac:dyDescent="0.3">
      <c r="A21" s="42"/>
      <c r="B21" s="9">
        <v>12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6">
        <f t="shared" si="0"/>
        <v>0</v>
      </c>
      <c r="V21" s="8"/>
      <c r="W21" s="16">
        <f t="shared" si="1"/>
        <v>0</v>
      </c>
      <c r="X21" s="35"/>
    </row>
    <row r="22" spans="1:24" ht="13" x14ac:dyDescent="0.3">
      <c r="A22" s="42"/>
      <c r="B22" s="9">
        <v>13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6">
        <f t="shared" si="0"/>
        <v>0</v>
      </c>
      <c r="V22" s="8"/>
      <c r="W22" s="16">
        <f t="shared" si="1"/>
        <v>0</v>
      </c>
      <c r="X22" s="35"/>
    </row>
    <row r="23" spans="1:24" ht="13" x14ac:dyDescent="0.3">
      <c r="A23" s="42"/>
      <c r="B23" s="9">
        <v>14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16">
        <f t="shared" si="0"/>
        <v>0</v>
      </c>
      <c r="V23" s="8"/>
      <c r="W23" s="16">
        <f t="shared" si="1"/>
        <v>0</v>
      </c>
      <c r="X23" s="35"/>
    </row>
    <row r="24" spans="1:24" ht="13" x14ac:dyDescent="0.3">
      <c r="A24" s="42"/>
      <c r="B24" s="9">
        <v>15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16">
        <f t="shared" si="0"/>
        <v>0</v>
      </c>
      <c r="V24" s="8"/>
      <c r="W24" s="16">
        <f t="shared" si="1"/>
        <v>0</v>
      </c>
      <c r="X24" s="35"/>
    </row>
    <row r="25" spans="1:24" ht="13" x14ac:dyDescent="0.3">
      <c r="A25" s="42"/>
      <c r="B25" s="9">
        <v>16</v>
      </c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>
        <f t="shared" si="0"/>
        <v>0</v>
      </c>
      <c r="V25" s="8"/>
      <c r="W25" s="16">
        <f t="shared" si="1"/>
        <v>0</v>
      </c>
      <c r="X25" s="35"/>
    </row>
    <row r="26" spans="1:24" ht="13" x14ac:dyDescent="0.3">
      <c r="A26" s="42"/>
      <c r="B26" s="9">
        <v>17</v>
      </c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16">
        <f t="shared" si="0"/>
        <v>0</v>
      </c>
      <c r="V26" s="8"/>
      <c r="W26" s="16">
        <f t="shared" si="1"/>
        <v>0</v>
      </c>
      <c r="X26" s="35"/>
    </row>
    <row r="27" spans="1:24" ht="13" x14ac:dyDescent="0.3">
      <c r="A27" s="42"/>
      <c r="B27" s="9">
        <v>18</v>
      </c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6">
        <f t="shared" si="0"/>
        <v>0</v>
      </c>
      <c r="V27" s="8"/>
      <c r="W27" s="16">
        <f t="shared" si="1"/>
        <v>0</v>
      </c>
      <c r="X27" s="35"/>
    </row>
    <row r="28" spans="1:24" ht="13" x14ac:dyDescent="0.3">
      <c r="A28" s="42"/>
      <c r="B28" s="9">
        <v>19</v>
      </c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16">
        <f t="shared" si="0"/>
        <v>0</v>
      </c>
      <c r="V28" s="8"/>
      <c r="W28" s="16">
        <f t="shared" si="1"/>
        <v>0</v>
      </c>
      <c r="X28" s="35"/>
    </row>
    <row r="29" spans="1:24" ht="13" x14ac:dyDescent="0.3">
      <c r="A29" s="42"/>
      <c r="B29" s="9">
        <v>20</v>
      </c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16">
        <f t="shared" si="0"/>
        <v>0</v>
      </c>
      <c r="V29" s="8"/>
      <c r="W29" s="16">
        <f t="shared" si="1"/>
        <v>0</v>
      </c>
      <c r="X29" s="35"/>
    </row>
    <row r="30" spans="1:24" ht="13" x14ac:dyDescent="0.3">
      <c r="A30" s="42"/>
      <c r="B30" s="9">
        <v>21</v>
      </c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16">
        <f t="shared" si="0"/>
        <v>0</v>
      </c>
      <c r="V30" s="8"/>
      <c r="W30" s="16">
        <f t="shared" ref="W30:W43" si="2">U30-V30</f>
        <v>0</v>
      </c>
      <c r="X30" s="35"/>
    </row>
    <row r="31" spans="1:24" ht="13" x14ac:dyDescent="0.3">
      <c r="A31" s="42"/>
      <c r="B31" s="9">
        <v>22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16">
        <f t="shared" si="0"/>
        <v>0</v>
      </c>
      <c r="V31" s="8"/>
      <c r="W31" s="16">
        <f t="shared" si="2"/>
        <v>0</v>
      </c>
      <c r="X31" s="35"/>
    </row>
    <row r="32" spans="1:24" ht="13" x14ac:dyDescent="0.3">
      <c r="A32" s="42"/>
      <c r="B32" s="9">
        <v>23</v>
      </c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16">
        <f t="shared" si="0"/>
        <v>0</v>
      </c>
      <c r="V32" s="8"/>
      <c r="W32" s="16">
        <f t="shared" si="2"/>
        <v>0</v>
      </c>
      <c r="X32" s="35"/>
    </row>
    <row r="33" spans="1:24" ht="13" x14ac:dyDescent="0.3">
      <c r="A33" s="42"/>
      <c r="B33" s="9">
        <v>24</v>
      </c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16">
        <f t="shared" si="0"/>
        <v>0</v>
      </c>
      <c r="V33" s="8"/>
      <c r="W33" s="16">
        <f t="shared" si="2"/>
        <v>0</v>
      </c>
      <c r="X33" s="35"/>
    </row>
    <row r="34" spans="1:24" ht="13" x14ac:dyDescent="0.3">
      <c r="A34" s="42"/>
      <c r="B34" s="9">
        <v>25</v>
      </c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16">
        <f t="shared" si="0"/>
        <v>0</v>
      </c>
      <c r="V34" s="8"/>
      <c r="W34" s="16">
        <f t="shared" si="2"/>
        <v>0</v>
      </c>
      <c r="X34" s="35"/>
    </row>
    <row r="35" spans="1:24" ht="13" x14ac:dyDescent="0.3">
      <c r="A35" s="42"/>
      <c r="B35" s="9">
        <v>26</v>
      </c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16">
        <f t="shared" si="0"/>
        <v>0</v>
      </c>
      <c r="V35" s="8"/>
      <c r="W35" s="16">
        <f t="shared" si="2"/>
        <v>0</v>
      </c>
      <c r="X35" s="35"/>
    </row>
    <row r="36" spans="1:24" ht="13" x14ac:dyDescent="0.3">
      <c r="A36" s="42"/>
      <c r="B36" s="9">
        <v>27</v>
      </c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16">
        <f t="shared" si="0"/>
        <v>0</v>
      </c>
      <c r="V36" s="8"/>
      <c r="W36" s="16">
        <f t="shared" si="2"/>
        <v>0</v>
      </c>
      <c r="X36" s="35"/>
    </row>
    <row r="37" spans="1:24" ht="13" x14ac:dyDescent="0.3">
      <c r="A37" s="42"/>
      <c r="B37" s="9">
        <v>28</v>
      </c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16">
        <f t="shared" si="0"/>
        <v>0</v>
      </c>
      <c r="V37" s="8"/>
      <c r="W37" s="16">
        <f t="shared" si="2"/>
        <v>0</v>
      </c>
      <c r="X37" s="35"/>
    </row>
    <row r="38" spans="1:24" ht="13" x14ac:dyDescent="0.3">
      <c r="A38" s="42"/>
      <c r="B38" s="9">
        <v>29</v>
      </c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6">
        <f t="shared" si="0"/>
        <v>0</v>
      </c>
      <c r="V38" s="8"/>
      <c r="W38" s="16">
        <f t="shared" si="2"/>
        <v>0</v>
      </c>
      <c r="X38" s="35"/>
    </row>
    <row r="39" spans="1:24" ht="13" x14ac:dyDescent="0.3">
      <c r="A39" s="42"/>
      <c r="B39" s="9">
        <v>30</v>
      </c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6">
        <f t="shared" si="0"/>
        <v>0</v>
      </c>
      <c r="V39" s="8"/>
      <c r="W39" s="16">
        <f t="shared" si="2"/>
        <v>0</v>
      </c>
      <c r="X39" s="35"/>
    </row>
    <row r="40" spans="1:24" ht="13" x14ac:dyDescent="0.3">
      <c r="A40" s="42"/>
      <c r="B40" s="9">
        <v>31</v>
      </c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16">
        <f t="shared" si="0"/>
        <v>0</v>
      </c>
      <c r="V40" s="8"/>
      <c r="W40" s="16">
        <f t="shared" si="2"/>
        <v>0</v>
      </c>
      <c r="X40" s="35"/>
    </row>
    <row r="41" spans="1:24" ht="13" x14ac:dyDescent="0.3">
      <c r="A41" s="42"/>
      <c r="B41" s="9">
        <v>32</v>
      </c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16">
        <f t="shared" si="0"/>
        <v>0</v>
      </c>
      <c r="V41" s="8"/>
      <c r="W41" s="16">
        <f t="shared" si="2"/>
        <v>0</v>
      </c>
      <c r="X41" s="35"/>
    </row>
    <row r="42" spans="1:24" ht="13" x14ac:dyDescent="0.3">
      <c r="A42" s="42"/>
      <c r="B42" s="9">
        <v>33</v>
      </c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16">
        <f t="shared" ref="U42:U43" si="3">SUM(D42:T42)</f>
        <v>0</v>
      </c>
      <c r="V42" s="8"/>
      <c r="W42" s="16">
        <f t="shared" si="2"/>
        <v>0</v>
      </c>
      <c r="X42" s="35"/>
    </row>
    <row r="43" spans="1:24" ht="13" x14ac:dyDescent="0.3">
      <c r="A43" s="42"/>
      <c r="B43" s="9">
        <v>34</v>
      </c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16">
        <f t="shared" si="3"/>
        <v>0</v>
      </c>
      <c r="V43" s="8"/>
      <c r="W43" s="16">
        <f t="shared" si="2"/>
        <v>0</v>
      </c>
      <c r="X43" s="35"/>
    </row>
    <row r="44" spans="1:24" x14ac:dyDescent="0.25">
      <c r="A44" s="42"/>
      <c r="B44" s="19"/>
      <c r="C44" s="19"/>
      <c r="D44" s="78" t="s">
        <v>69</v>
      </c>
      <c r="E44" s="16">
        <f t="shared" ref="E44:T44" si="4">SUM(E10:E43)</f>
        <v>0</v>
      </c>
      <c r="F44" s="16">
        <f t="shared" si="4"/>
        <v>0</v>
      </c>
      <c r="G44" s="16">
        <f t="shared" si="4"/>
        <v>0</v>
      </c>
      <c r="H44" s="16">
        <f t="shared" si="4"/>
        <v>0</v>
      </c>
      <c r="I44" s="16">
        <f t="shared" si="4"/>
        <v>0</v>
      </c>
      <c r="J44" s="16">
        <f t="shared" si="4"/>
        <v>0</v>
      </c>
      <c r="K44" s="16">
        <f t="shared" si="4"/>
        <v>0</v>
      </c>
      <c r="L44" s="16">
        <f t="shared" si="4"/>
        <v>0</v>
      </c>
      <c r="M44" s="16">
        <f t="shared" si="4"/>
        <v>0</v>
      </c>
      <c r="N44" s="16">
        <f t="shared" si="4"/>
        <v>0</v>
      </c>
      <c r="O44" s="16">
        <f t="shared" si="4"/>
        <v>0</v>
      </c>
      <c r="P44" s="16">
        <f t="shared" si="4"/>
        <v>0</v>
      </c>
      <c r="Q44" s="16">
        <f t="shared" si="4"/>
        <v>0</v>
      </c>
      <c r="R44" s="16">
        <f t="shared" si="4"/>
        <v>0</v>
      </c>
      <c r="S44" s="16">
        <f t="shared" si="4"/>
        <v>0</v>
      </c>
      <c r="T44" s="16">
        <f t="shared" si="4"/>
        <v>0</v>
      </c>
      <c r="U44" s="78" t="s">
        <v>69</v>
      </c>
      <c r="V44" s="78" t="s">
        <v>69</v>
      </c>
      <c r="W44" s="78" t="s">
        <v>70</v>
      </c>
      <c r="X44" s="35"/>
    </row>
    <row r="45" spans="1:24" ht="25.5" x14ac:dyDescent="0.25">
      <c r="A45" s="42"/>
      <c r="B45" s="19"/>
      <c r="C45" s="79" t="s">
        <v>71</v>
      </c>
      <c r="D45" s="80">
        <f>SUM(D10:D43)</f>
        <v>138095552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80">
        <f>SUM(U10:U43)</f>
        <v>138095552</v>
      </c>
      <c r="V45" s="80">
        <f>SUM(V10:V43)</f>
        <v>138095610</v>
      </c>
      <c r="W45" s="80">
        <f>SUM(W10:W43)</f>
        <v>-58</v>
      </c>
      <c r="X45" s="35"/>
    </row>
    <row r="46" spans="1:24" ht="25.5" x14ac:dyDescent="0.25">
      <c r="A46" s="42"/>
      <c r="B46" s="19"/>
      <c r="C46" s="81" t="s">
        <v>72</v>
      </c>
      <c r="D46" s="80">
        <f>'Kontroll § 5-4 del A'!G16</f>
        <v>138095552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80">
        <f>'Kontroll § 5-4 del A'!Y16</f>
        <v>138095552</v>
      </c>
      <c r="W46" s="19"/>
      <c r="X46" s="35"/>
    </row>
    <row r="47" spans="1:24" ht="13" x14ac:dyDescent="0.3">
      <c r="A47" s="42"/>
      <c r="B47" s="19"/>
      <c r="C47" s="82" t="s">
        <v>14</v>
      </c>
      <c r="D47" s="83">
        <f>D45-D46</f>
        <v>0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83">
        <f>V45-V46</f>
        <v>58</v>
      </c>
      <c r="W47" s="19"/>
      <c r="X47" s="35"/>
    </row>
    <row r="48" spans="1:24" ht="13" x14ac:dyDescent="0.3">
      <c r="A48" s="42"/>
      <c r="B48" s="19"/>
      <c r="C48" s="84"/>
      <c r="D48" s="85" t="str">
        <f>IF(D47=0,"","OBS! Differanse")</f>
        <v/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86" t="str">
        <f>IF(V47=0,"","OBS! Differanse")</f>
        <v>OBS! Differanse</v>
      </c>
      <c r="W48" s="19"/>
      <c r="X48" s="35"/>
    </row>
    <row r="49" spans="1:24" x14ac:dyDescent="0.25">
      <c r="A49" s="42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35"/>
    </row>
    <row r="50" spans="1:24" x14ac:dyDescent="0.25">
      <c r="A50" s="42"/>
      <c r="B50" s="19" t="s">
        <v>51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35"/>
    </row>
    <row r="51" spans="1:24" x14ac:dyDescent="0.25">
      <c r="A51" s="42"/>
      <c r="B51" s="156" t="s">
        <v>199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35"/>
    </row>
    <row r="52" spans="1:24" x14ac:dyDescent="0.25">
      <c r="A52" s="42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35"/>
    </row>
    <row r="53" spans="1:24" x14ac:dyDescent="0.25">
      <c r="A53" s="42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35"/>
    </row>
    <row r="54" spans="1:24" x14ac:dyDescent="0.25">
      <c r="A54" s="42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35"/>
    </row>
    <row r="55" spans="1:24" x14ac:dyDescent="0.25">
      <c r="A55" s="42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35"/>
    </row>
    <row r="56" spans="1:24" x14ac:dyDescent="0.25">
      <c r="A56" s="42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35"/>
    </row>
    <row r="57" spans="1:24" x14ac:dyDescent="0.25">
      <c r="A57" s="42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35"/>
    </row>
    <row r="58" spans="1:24" x14ac:dyDescent="0.25">
      <c r="A58" s="42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35"/>
    </row>
    <row r="59" spans="1:24" x14ac:dyDescent="0.25">
      <c r="A59" s="87"/>
      <c r="B59" s="65"/>
      <c r="C59" s="88"/>
      <c r="D59" s="88"/>
      <c r="E59" s="88"/>
      <c r="F59" s="88"/>
      <c r="G59" s="88"/>
      <c r="H59" s="88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35"/>
    </row>
    <row r="60" spans="1:24" x14ac:dyDescent="0.25">
      <c r="A60" s="42"/>
      <c r="B60" s="19"/>
      <c r="C60" s="19" t="s">
        <v>52</v>
      </c>
      <c r="D60" s="3">
        <v>45754</v>
      </c>
      <c r="E60" s="18"/>
      <c r="F60" s="18"/>
      <c r="G60" s="18"/>
      <c r="H60" s="1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35"/>
    </row>
    <row r="61" spans="1:24" x14ac:dyDescent="0.25">
      <c r="A61" s="42"/>
      <c r="B61" s="19"/>
      <c r="C61" s="19"/>
      <c r="D61" s="19"/>
      <c r="E61" s="177"/>
      <c r="F61" s="177"/>
      <c r="G61" s="177"/>
      <c r="H61" s="177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35"/>
    </row>
    <row r="62" spans="1:24" x14ac:dyDescent="0.25">
      <c r="A62" s="42"/>
      <c r="B62" s="19"/>
      <c r="C62" s="166" t="s">
        <v>196</v>
      </c>
      <c r="D62" s="167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35"/>
    </row>
    <row r="63" spans="1:24" x14ac:dyDescent="0.25">
      <c r="A63" s="42"/>
      <c r="B63" s="19"/>
      <c r="C63" s="165" t="s">
        <v>53</v>
      </c>
      <c r="D63" s="165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35"/>
    </row>
    <row r="64" spans="1:24" x14ac:dyDescent="0.25">
      <c r="A64" s="42"/>
      <c r="B64" s="65" t="str">
        <f>'Kontroll § 5-4 del A'!D59</f>
        <v>ã</v>
      </c>
      <c r="C64" s="89" t="str">
        <f>'Kontroll § 5-4 del A'!E59</f>
        <v>Ajour 7. april 2024</v>
      </c>
      <c r="D64" s="8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35"/>
    </row>
    <row r="65" spans="1:24" ht="13" thickBot="1" x14ac:dyDescent="0.3">
      <c r="A65" s="66"/>
      <c r="B65" s="67"/>
      <c r="C65" s="67"/>
      <c r="D65" s="67"/>
      <c r="E65" s="67"/>
      <c r="F65" s="164"/>
      <c r="G65" s="164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8"/>
    </row>
    <row r="66" spans="1:24" x14ac:dyDescent="0.25">
      <c r="A66" s="90"/>
    </row>
    <row r="67" spans="1:24" x14ac:dyDescent="0.25">
      <c r="A67"/>
    </row>
    <row r="68" spans="1:24" x14ac:dyDescent="0.25">
      <c r="A68"/>
    </row>
    <row r="69" spans="1:24" x14ac:dyDescent="0.25">
      <c r="A69"/>
    </row>
    <row r="70" spans="1:24" x14ac:dyDescent="0.25">
      <c r="A70"/>
    </row>
    <row r="71" spans="1:24" x14ac:dyDescent="0.25">
      <c r="A71"/>
    </row>
    <row r="72" spans="1:24" x14ac:dyDescent="0.25">
      <c r="A72"/>
    </row>
    <row r="73" spans="1:24" x14ac:dyDescent="0.25">
      <c r="A73"/>
    </row>
    <row r="74" spans="1:24" x14ac:dyDescent="0.25">
      <c r="A74"/>
    </row>
    <row r="75" spans="1:24" x14ac:dyDescent="0.25">
      <c r="A75"/>
    </row>
    <row r="76" spans="1:24" x14ac:dyDescent="0.25">
      <c r="A76"/>
    </row>
    <row r="77" spans="1:24" x14ac:dyDescent="0.25">
      <c r="A77"/>
    </row>
  </sheetData>
  <sheetProtection formatColumns="0" insertRows="0"/>
  <mergeCells count="15">
    <mergeCell ref="A1:C2"/>
    <mergeCell ref="A4:D4"/>
    <mergeCell ref="E61:H61"/>
    <mergeCell ref="B56:W56"/>
    <mergeCell ref="B53:W53"/>
    <mergeCell ref="B54:W54"/>
    <mergeCell ref="B55:W55"/>
    <mergeCell ref="A7:D8"/>
    <mergeCell ref="F65:G65"/>
    <mergeCell ref="B51:W51"/>
    <mergeCell ref="B52:W52"/>
    <mergeCell ref="B58:W58"/>
    <mergeCell ref="B57:W57"/>
    <mergeCell ref="C63:D63"/>
    <mergeCell ref="C62:D62"/>
  </mergeCells>
  <phoneticPr fontId="0" type="noConversion"/>
  <dataValidations count="4">
    <dataValidation allowBlank="1" showInputMessage="1" showErrorMessage="1" prompt="Tast inn rammeområdets ramme iflg. bevilgningsoversikt drift (del B) i opprinnelig budsjett._x000a_" sqref="D10:D43" xr:uid="{A2FAB20C-3F2F-4800-BAD3-C74DC2000576}"/>
    <dataValidation allowBlank="1" showInputMessage="1" showErrorMessage="1" prompt="Her kan du skrive inn i hvilken sak budsjettreguleringen er foretatt_x000a_(F.eks. K 25/2011)" sqref="E9:T9" xr:uid="{00000000-0002-0000-0100-000001000000}"/>
    <dataValidation allowBlank="1" showInputMessage="1" showErrorMessage="1" prompt="Dersom rammeområdet i denne saken får tilført midler benyttes positivt tall.  Ved reduksjon benyttes minustall." sqref="E10:T43" xr:uid="{00000000-0002-0000-0100-000002000000}"/>
    <dataValidation allowBlank="1" showInputMessage="1" showErrorMessage="1" prompt="Tast inn rammeområdets ramme iflg. bevilgningsoversikt drift (del B) i årets regnskap - kolonne for revidert budsjett._x000a_" sqref="V10:V43" xr:uid="{71689399-12A9-4885-94ED-067A26862FD8}"/>
  </dataValidations>
  <pageMargins left="0.21" right="0.2" top="0.27" bottom="0.26" header="0.23" footer="0.18"/>
  <pageSetup paperSize="9" scale="5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AA59"/>
  <sheetViews>
    <sheetView showGridLines="0" topLeftCell="A9" zoomScaleNormal="100" workbookViewId="0">
      <selection activeCell="Y41" sqref="Y41"/>
    </sheetView>
  </sheetViews>
  <sheetFormatPr baseColWidth="10" defaultColWidth="11.453125" defaultRowHeight="12.5" x14ac:dyDescent="0.25"/>
  <cols>
    <col min="1" max="1" width="2.1796875" customWidth="1"/>
    <col min="2" max="2" width="4.26953125" bestFit="1" customWidth="1"/>
    <col min="3" max="3" width="13.453125" bestFit="1" customWidth="1"/>
    <col min="4" max="4" width="39" customWidth="1"/>
    <col min="7" max="7" width="14.81640625" bestFit="1" customWidth="1"/>
    <col min="8" max="23" width="12" customWidth="1"/>
    <col min="24" max="24" width="16.1796875" customWidth="1"/>
    <col min="25" max="25" width="17.1796875" customWidth="1"/>
    <col min="26" max="26" width="14" customWidth="1"/>
    <col min="27" max="27" width="1.81640625" customWidth="1"/>
  </cols>
  <sheetData>
    <row r="1" spans="1:27" ht="12.75" customHeight="1" x14ac:dyDescent="0.25">
      <c r="A1" s="28"/>
      <c r="B1" s="29"/>
      <c r="C1" s="185" t="s">
        <v>0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30" t="s">
        <v>1</v>
      </c>
      <c r="Q1" s="29"/>
      <c r="R1" s="29"/>
      <c r="S1" s="29"/>
      <c r="T1" s="29"/>
      <c r="U1" s="29"/>
      <c r="V1" s="29"/>
      <c r="W1" s="29"/>
      <c r="X1" s="29"/>
      <c r="Y1" s="29"/>
      <c r="Z1" s="29"/>
      <c r="AA1" s="31"/>
    </row>
    <row r="2" spans="1:27" ht="15.5" x14ac:dyDescent="0.35">
      <c r="A2" s="32"/>
      <c r="B2" s="33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8"/>
      <c r="P2" s="34" t="s">
        <v>2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35"/>
    </row>
    <row r="3" spans="1:27" x14ac:dyDescent="0.25">
      <c r="A3" s="36"/>
      <c r="B3" s="37"/>
      <c r="C3" s="37" t="s">
        <v>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162" t="s">
        <v>4</v>
      </c>
      <c r="O3" s="163"/>
      <c r="P3" s="39" t="s">
        <v>5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35"/>
    </row>
    <row r="4" spans="1:27" ht="15.5" x14ac:dyDescent="0.35">
      <c r="A4" s="40"/>
      <c r="B4" s="41"/>
      <c r="C4" s="189" t="str">
        <f>'Kontroll § 5-4 del A'!C4</f>
        <v>Høylandet kommune</v>
      </c>
      <c r="D4" s="189"/>
      <c r="E4" s="189"/>
      <c r="F4" s="189"/>
      <c r="G4" s="189"/>
      <c r="H4" s="189"/>
      <c r="I4" s="189"/>
      <c r="J4" s="189"/>
      <c r="K4" s="189"/>
      <c r="L4" s="189"/>
      <c r="M4" s="190"/>
      <c r="N4" s="197"/>
      <c r="O4" s="198"/>
      <c r="P4" s="21">
        <f>'Kontroll § 5-4 del A'!R4</f>
        <v>2024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35"/>
    </row>
    <row r="5" spans="1:27" x14ac:dyDescent="0.25">
      <c r="A5" s="36"/>
      <c r="B5" s="37"/>
      <c r="C5" s="37" t="s">
        <v>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  <c r="Q5" s="19"/>
      <c r="R5" s="19"/>
      <c r="S5" s="19"/>
      <c r="T5" s="19"/>
      <c r="U5" s="19"/>
      <c r="V5" s="19"/>
      <c r="W5" s="19"/>
      <c r="X5" s="19"/>
      <c r="Y5" s="19"/>
      <c r="Z5" s="19"/>
      <c r="AA5" s="35"/>
    </row>
    <row r="6" spans="1:27" ht="18" x14ac:dyDescent="0.4">
      <c r="A6" s="40"/>
      <c r="B6" s="41"/>
      <c r="C6" s="149" t="s">
        <v>73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91"/>
      <c r="Q6" s="19"/>
      <c r="R6" s="19"/>
      <c r="S6" s="19"/>
      <c r="T6" s="19"/>
      <c r="U6" s="19"/>
      <c r="V6" s="19"/>
      <c r="W6" s="19"/>
      <c r="X6" s="19"/>
      <c r="Y6" s="19"/>
      <c r="Z6" s="19"/>
      <c r="AA6" s="35"/>
    </row>
    <row r="7" spans="1:27" ht="18" x14ac:dyDescent="0.4">
      <c r="A7" s="42"/>
      <c r="B7" s="19"/>
      <c r="C7" s="19"/>
      <c r="D7" s="43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9"/>
      <c r="Z7" s="19"/>
      <c r="AA7" s="35"/>
    </row>
    <row r="8" spans="1:27" ht="13" x14ac:dyDescent="0.3">
      <c r="A8" s="42"/>
      <c r="B8" s="19"/>
      <c r="C8" s="19"/>
      <c r="D8" s="44"/>
      <c r="E8" s="19"/>
      <c r="F8" s="19"/>
      <c r="G8" s="19"/>
      <c r="H8" s="17" t="s">
        <v>9</v>
      </c>
      <c r="I8" s="17" t="s">
        <v>9</v>
      </c>
      <c r="J8" s="17" t="s">
        <v>9</v>
      </c>
      <c r="K8" s="17" t="s">
        <v>9</v>
      </c>
      <c r="L8" s="17" t="s">
        <v>9</v>
      </c>
      <c r="M8" s="17" t="s">
        <v>9</v>
      </c>
      <c r="N8" s="17" t="s">
        <v>9</v>
      </c>
      <c r="O8" s="17" t="s">
        <v>9</v>
      </c>
      <c r="P8" s="17" t="s">
        <v>9</v>
      </c>
      <c r="Q8" s="17" t="s">
        <v>9</v>
      </c>
      <c r="R8" s="17" t="s">
        <v>9</v>
      </c>
      <c r="S8" s="17" t="s">
        <v>9</v>
      </c>
      <c r="T8" s="17" t="s">
        <v>9</v>
      </c>
      <c r="U8" s="17" t="s">
        <v>9</v>
      </c>
      <c r="V8" s="17" t="s">
        <v>9</v>
      </c>
      <c r="W8" s="17" t="s">
        <v>9</v>
      </c>
      <c r="X8" s="17"/>
      <c r="Y8" s="19"/>
      <c r="Z8" s="19"/>
      <c r="AA8" s="35"/>
    </row>
    <row r="9" spans="1:27" ht="66.75" customHeight="1" x14ac:dyDescent="0.25">
      <c r="A9" s="42"/>
      <c r="B9" s="19"/>
      <c r="C9" s="100" t="s">
        <v>74</v>
      </c>
      <c r="D9" s="193" t="s">
        <v>75</v>
      </c>
      <c r="E9" s="193"/>
      <c r="F9" s="194"/>
      <c r="G9" s="92" t="s">
        <v>11</v>
      </c>
      <c r="H9" s="146" t="s">
        <v>76</v>
      </c>
      <c r="I9" s="120" t="s">
        <v>77</v>
      </c>
      <c r="J9" s="2" t="s">
        <v>78</v>
      </c>
      <c r="K9" s="121" t="s">
        <v>202</v>
      </c>
      <c r="L9" s="1"/>
      <c r="M9" s="1"/>
      <c r="N9" s="142"/>
      <c r="O9" s="124"/>
      <c r="P9" s="145"/>
      <c r="Q9" s="2"/>
      <c r="R9" s="2"/>
      <c r="S9" s="2"/>
      <c r="T9" s="2"/>
      <c r="U9" s="2"/>
      <c r="V9" s="2"/>
      <c r="W9" s="2"/>
      <c r="X9" s="23" t="s">
        <v>59</v>
      </c>
      <c r="Y9" s="92" t="s">
        <v>79</v>
      </c>
      <c r="Z9" s="93" t="s">
        <v>14</v>
      </c>
      <c r="AA9" s="35"/>
    </row>
    <row r="10" spans="1:27" ht="13" x14ac:dyDescent="0.3">
      <c r="A10" s="42"/>
      <c r="B10" s="52">
        <v>1</v>
      </c>
      <c r="C10" s="17" t="s">
        <v>80</v>
      </c>
      <c r="D10" s="51" t="s">
        <v>81</v>
      </c>
      <c r="E10" s="51"/>
      <c r="F10" s="51"/>
      <c r="G10" s="5">
        <v>24096500</v>
      </c>
      <c r="H10" s="5">
        <v>36373000</v>
      </c>
      <c r="I10" s="5">
        <v>260000</v>
      </c>
      <c r="J10" s="5">
        <v>3190000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>
        <f>SUM(G10:W10)</f>
        <v>63919500</v>
      </c>
      <c r="Y10" s="5">
        <v>63919500</v>
      </c>
      <c r="Z10" s="6">
        <f>X10-Y10</f>
        <v>0</v>
      </c>
      <c r="AA10" s="35"/>
    </row>
    <row r="11" spans="1:27" ht="13" x14ac:dyDescent="0.3">
      <c r="A11" s="42"/>
      <c r="B11" s="52">
        <v>2</v>
      </c>
      <c r="C11" s="17" t="s">
        <v>82</v>
      </c>
      <c r="D11" s="51" t="s">
        <v>83</v>
      </c>
      <c r="E11" s="51"/>
      <c r="F11" s="51"/>
      <c r="G11" s="5"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>
        <f t="shared" ref="X11:X12" si="0">SUM(G11:W11)</f>
        <v>0</v>
      </c>
      <c r="Y11" s="5">
        <v>0</v>
      </c>
      <c r="Z11" s="6">
        <f t="shared" ref="Z11:Z12" si="1">X11-Y11</f>
        <v>0</v>
      </c>
      <c r="AA11" s="35"/>
    </row>
    <row r="12" spans="1:27" ht="13" x14ac:dyDescent="0.3">
      <c r="A12" s="42"/>
      <c r="B12" s="52">
        <v>3</v>
      </c>
      <c r="C12" s="17">
        <v>529</v>
      </c>
      <c r="D12" s="51" t="s">
        <v>84</v>
      </c>
      <c r="E12" s="51"/>
      <c r="F12" s="51"/>
      <c r="G12" s="5">
        <v>485787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>
        <f t="shared" si="0"/>
        <v>485787</v>
      </c>
      <c r="Y12" s="5">
        <v>485787</v>
      </c>
      <c r="Z12" s="6">
        <f t="shared" si="1"/>
        <v>0</v>
      </c>
      <c r="AA12" s="35"/>
    </row>
    <row r="13" spans="1:27" ht="13" x14ac:dyDescent="0.3">
      <c r="A13" s="42"/>
      <c r="B13" s="52">
        <v>4</v>
      </c>
      <c r="C13" s="17" t="s">
        <v>85</v>
      </c>
      <c r="D13" s="51" t="s">
        <v>86</v>
      </c>
      <c r="E13" s="51"/>
      <c r="F13" s="5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>
        <f t="shared" ref="X13:X22" si="2">SUM(G13:W13)</f>
        <v>0</v>
      </c>
      <c r="Y13" s="5">
        <v>0</v>
      </c>
      <c r="Z13" s="6">
        <f t="shared" ref="Z13:Z22" si="3">X13-Y13</f>
        <v>0</v>
      </c>
      <c r="AA13" s="35"/>
    </row>
    <row r="14" spans="1:27" ht="13" x14ac:dyDescent="0.3">
      <c r="A14" s="42"/>
      <c r="B14" s="52">
        <v>5</v>
      </c>
      <c r="C14" s="17" t="s">
        <v>35</v>
      </c>
      <c r="D14" s="51" t="s">
        <v>36</v>
      </c>
      <c r="E14" s="51"/>
      <c r="F14" s="5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>
        <f t="shared" si="2"/>
        <v>0</v>
      </c>
      <c r="Y14" s="5">
        <v>0</v>
      </c>
      <c r="Z14" s="6">
        <f t="shared" si="3"/>
        <v>0</v>
      </c>
      <c r="AA14" s="35"/>
    </row>
    <row r="15" spans="1:27" ht="13" x14ac:dyDescent="0.3">
      <c r="A15" s="42"/>
      <c r="B15" s="52">
        <v>6</v>
      </c>
      <c r="C15" s="78"/>
      <c r="D15" s="51" t="s">
        <v>87</v>
      </c>
      <c r="E15" s="51"/>
      <c r="F15" s="51"/>
      <c r="G15" s="20">
        <f>SUM(G10:G14)</f>
        <v>24582287</v>
      </c>
      <c r="H15" s="20">
        <f t="shared" ref="H15:Z15" si="4">SUM(H10:H14)</f>
        <v>36373000</v>
      </c>
      <c r="I15" s="20">
        <f t="shared" si="4"/>
        <v>260000</v>
      </c>
      <c r="J15" s="20">
        <f t="shared" si="4"/>
        <v>3190000</v>
      </c>
      <c r="K15" s="20">
        <f t="shared" si="4"/>
        <v>0</v>
      </c>
      <c r="L15" s="20">
        <f t="shared" si="4"/>
        <v>0</v>
      </c>
      <c r="M15" s="20">
        <f t="shared" si="4"/>
        <v>0</v>
      </c>
      <c r="N15" s="20">
        <f t="shared" si="4"/>
        <v>0</v>
      </c>
      <c r="O15" s="20">
        <f t="shared" si="4"/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0</v>
      </c>
      <c r="T15" s="20">
        <f t="shared" si="4"/>
        <v>0</v>
      </c>
      <c r="U15" s="20">
        <f t="shared" si="4"/>
        <v>0</v>
      </c>
      <c r="V15" s="20">
        <f t="shared" si="4"/>
        <v>0</v>
      </c>
      <c r="W15" s="20">
        <f t="shared" si="4"/>
        <v>0</v>
      </c>
      <c r="X15" s="20">
        <f t="shared" si="4"/>
        <v>64405287</v>
      </c>
      <c r="Y15" s="20">
        <f t="shared" si="4"/>
        <v>64405287</v>
      </c>
      <c r="Z15" s="20">
        <f t="shared" si="4"/>
        <v>0</v>
      </c>
      <c r="AA15" s="35"/>
    </row>
    <row r="16" spans="1:27" ht="13" x14ac:dyDescent="0.3">
      <c r="A16" s="42"/>
      <c r="B16" s="52">
        <v>7</v>
      </c>
      <c r="C16" s="17">
        <v>729</v>
      </c>
      <c r="D16" s="51" t="s">
        <v>88</v>
      </c>
      <c r="E16" s="51"/>
      <c r="F16" s="51"/>
      <c r="G16" s="5">
        <v>-1093300</v>
      </c>
      <c r="H16" s="5">
        <v>-2854000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>
        <f t="shared" si="2"/>
        <v>-3947300</v>
      </c>
      <c r="Y16" s="5">
        <v>-3947300</v>
      </c>
      <c r="Z16" s="6">
        <f t="shared" si="3"/>
        <v>0</v>
      </c>
      <c r="AA16" s="35"/>
    </row>
    <row r="17" spans="1:27" ht="13" x14ac:dyDescent="0.3">
      <c r="A17" s="42"/>
      <c r="B17" s="52">
        <v>8</v>
      </c>
      <c r="C17" s="17" t="s">
        <v>89</v>
      </c>
      <c r="D17" s="51" t="s">
        <v>90</v>
      </c>
      <c r="E17" s="51"/>
      <c r="F17" s="51"/>
      <c r="G17" s="5">
        <v>-2610000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>
        <f t="shared" si="2"/>
        <v>-2610000</v>
      </c>
      <c r="Y17" s="5">
        <v>-2610000</v>
      </c>
      <c r="Z17" s="6">
        <f t="shared" si="3"/>
        <v>0</v>
      </c>
      <c r="AA17" s="35"/>
    </row>
    <row r="18" spans="1:27" ht="13" x14ac:dyDescent="0.3">
      <c r="A18" s="42"/>
      <c r="B18" s="52">
        <v>9</v>
      </c>
      <c r="C18" s="17" t="s">
        <v>91</v>
      </c>
      <c r="D18" s="51" t="s">
        <v>92</v>
      </c>
      <c r="E18" s="51"/>
      <c r="F18" s="51"/>
      <c r="G18" s="5">
        <v>-2820000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>
        <f t="shared" si="2"/>
        <v>-2820000</v>
      </c>
      <c r="Y18" s="5">
        <v>-2820000</v>
      </c>
      <c r="Z18" s="6">
        <f t="shared" si="3"/>
        <v>0</v>
      </c>
      <c r="AA18" s="35"/>
    </row>
    <row r="19" spans="1:27" ht="13" x14ac:dyDescent="0.3">
      <c r="A19" s="42"/>
      <c r="B19" s="52">
        <v>10</v>
      </c>
      <c r="C19" s="17">
        <v>929</v>
      </c>
      <c r="D19" s="51" t="s">
        <v>93</v>
      </c>
      <c r="E19" s="51"/>
      <c r="F19" s="5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>
        <f t="shared" si="2"/>
        <v>0</v>
      </c>
      <c r="Y19" s="5">
        <v>0</v>
      </c>
      <c r="Z19" s="6">
        <f t="shared" si="3"/>
        <v>0</v>
      </c>
      <c r="AA19" s="35"/>
    </row>
    <row r="20" spans="1:27" ht="13" x14ac:dyDescent="0.3">
      <c r="A20" s="42"/>
      <c r="B20" s="52">
        <v>11</v>
      </c>
      <c r="C20" s="17">
        <v>905</v>
      </c>
      <c r="D20" s="51" t="s">
        <v>94</v>
      </c>
      <c r="E20" s="51"/>
      <c r="F20" s="5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>
        <f t="shared" si="2"/>
        <v>0</v>
      </c>
      <c r="Y20" s="5">
        <v>0</v>
      </c>
      <c r="Z20" s="6">
        <f t="shared" si="3"/>
        <v>0</v>
      </c>
      <c r="AA20" s="35"/>
    </row>
    <row r="21" spans="1:27" ht="13" x14ac:dyDescent="0.3">
      <c r="A21" s="42"/>
      <c r="B21" s="52">
        <v>12</v>
      </c>
      <c r="C21" s="17" t="s">
        <v>95</v>
      </c>
      <c r="D21" s="51" t="s">
        <v>96</v>
      </c>
      <c r="E21" s="51"/>
      <c r="F21" s="5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>
        <f t="shared" si="2"/>
        <v>0</v>
      </c>
      <c r="Y21" s="5">
        <v>0</v>
      </c>
      <c r="Z21" s="6">
        <f t="shared" si="3"/>
        <v>0</v>
      </c>
      <c r="AA21" s="35"/>
    </row>
    <row r="22" spans="1:27" ht="13" x14ac:dyDescent="0.3">
      <c r="A22" s="42"/>
      <c r="B22" s="52">
        <v>13</v>
      </c>
      <c r="C22" s="17" t="s">
        <v>97</v>
      </c>
      <c r="D22" s="51" t="s">
        <v>98</v>
      </c>
      <c r="E22" s="51"/>
      <c r="F22" s="51"/>
      <c r="G22" s="5">
        <v>-17573200</v>
      </c>
      <c r="H22" s="5">
        <v>-32390000</v>
      </c>
      <c r="I22" s="5">
        <v>-260000</v>
      </c>
      <c r="J22" s="5">
        <v>-3190000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f t="shared" si="2"/>
        <v>-53413200</v>
      </c>
      <c r="Y22" s="5">
        <v>-53413200</v>
      </c>
      <c r="Z22" s="6">
        <f t="shared" si="3"/>
        <v>0</v>
      </c>
      <c r="AA22" s="35"/>
    </row>
    <row r="23" spans="1:27" ht="13" x14ac:dyDescent="0.3">
      <c r="A23" s="42"/>
      <c r="B23" s="52">
        <v>14</v>
      </c>
      <c r="C23" s="17"/>
      <c r="D23" s="52" t="s">
        <v>99</v>
      </c>
      <c r="E23" s="51"/>
      <c r="F23" s="51"/>
      <c r="G23" s="20">
        <f>SUM(G16:G22)</f>
        <v>-24096500</v>
      </c>
      <c r="H23" s="20">
        <f t="shared" ref="H23:Z23" si="5">SUM(H16:H22)</f>
        <v>-35244000</v>
      </c>
      <c r="I23" s="20">
        <f t="shared" si="5"/>
        <v>-260000</v>
      </c>
      <c r="J23" s="20">
        <f t="shared" si="5"/>
        <v>-3190000</v>
      </c>
      <c r="K23" s="20">
        <f t="shared" si="5"/>
        <v>0</v>
      </c>
      <c r="L23" s="20">
        <f t="shared" si="5"/>
        <v>0</v>
      </c>
      <c r="M23" s="20">
        <f t="shared" si="5"/>
        <v>0</v>
      </c>
      <c r="N23" s="20">
        <f t="shared" si="5"/>
        <v>0</v>
      </c>
      <c r="O23" s="20">
        <f t="shared" si="5"/>
        <v>0</v>
      </c>
      <c r="P23" s="20">
        <f t="shared" si="5"/>
        <v>0</v>
      </c>
      <c r="Q23" s="20">
        <f t="shared" si="5"/>
        <v>0</v>
      </c>
      <c r="R23" s="20">
        <f t="shared" si="5"/>
        <v>0</v>
      </c>
      <c r="S23" s="20">
        <f t="shared" si="5"/>
        <v>0</v>
      </c>
      <c r="T23" s="20">
        <f t="shared" si="5"/>
        <v>0</v>
      </c>
      <c r="U23" s="20">
        <f t="shared" si="5"/>
        <v>0</v>
      </c>
      <c r="V23" s="20">
        <f t="shared" si="5"/>
        <v>0</v>
      </c>
      <c r="W23" s="20">
        <f t="shared" si="5"/>
        <v>0</v>
      </c>
      <c r="X23" s="20">
        <f t="shared" si="5"/>
        <v>-62790500</v>
      </c>
      <c r="Y23" s="20">
        <f t="shared" si="5"/>
        <v>-62790500</v>
      </c>
      <c r="Z23" s="20">
        <f t="shared" si="5"/>
        <v>0</v>
      </c>
      <c r="AA23" s="35"/>
    </row>
    <row r="24" spans="1:27" ht="13" x14ac:dyDescent="0.3">
      <c r="A24" s="42"/>
      <c r="B24" s="52">
        <v>15</v>
      </c>
      <c r="C24" s="17">
        <v>522</v>
      </c>
      <c r="D24" s="51" t="s">
        <v>100</v>
      </c>
      <c r="E24" s="51"/>
      <c r="F24" s="51"/>
      <c r="G24" s="5">
        <v>2000000</v>
      </c>
      <c r="H24" s="5"/>
      <c r="I24" s="5"/>
      <c r="J24" s="5"/>
      <c r="K24" s="5">
        <v>2900000</v>
      </c>
      <c r="L24" s="5"/>
      <c r="M24" s="5"/>
      <c r="N24" s="143"/>
      <c r="O24" s="5"/>
      <c r="P24" s="5"/>
      <c r="Q24" s="5"/>
      <c r="R24" s="5"/>
      <c r="S24" s="5"/>
      <c r="T24" s="5"/>
      <c r="U24" s="5"/>
      <c r="V24" s="5"/>
      <c r="W24" s="5"/>
      <c r="X24" s="6">
        <f>SUM(G24:W24)</f>
        <v>4900000</v>
      </c>
      <c r="Y24" s="5">
        <v>4900000</v>
      </c>
      <c r="Z24" s="6">
        <f>X24-Y24</f>
        <v>0</v>
      </c>
      <c r="AA24" s="35"/>
    </row>
    <row r="25" spans="1:27" ht="13" x14ac:dyDescent="0.3">
      <c r="A25" s="42"/>
      <c r="B25" s="52">
        <v>16</v>
      </c>
      <c r="C25" s="17">
        <v>912</v>
      </c>
      <c r="D25" s="51" t="s">
        <v>101</v>
      </c>
      <c r="E25" s="51"/>
      <c r="F25" s="94"/>
      <c r="G25" s="5">
        <v>-2000000</v>
      </c>
      <c r="H25" s="5"/>
      <c r="I25" s="5"/>
      <c r="J25" s="5"/>
      <c r="K25" s="5">
        <v>-2900000</v>
      </c>
      <c r="L25" s="5"/>
      <c r="M25" s="5"/>
      <c r="N25" s="143"/>
      <c r="O25" s="5"/>
      <c r="P25" s="5"/>
      <c r="Q25" s="5"/>
      <c r="R25" s="5"/>
      <c r="S25" s="5"/>
      <c r="T25" s="5"/>
      <c r="U25" s="5"/>
      <c r="V25" s="5"/>
      <c r="W25" s="5"/>
      <c r="X25" s="6">
        <f t="shared" ref="X25:X27" si="6">SUM(G25:W25)</f>
        <v>-4900000</v>
      </c>
      <c r="Y25" s="5">
        <v>-4900000</v>
      </c>
      <c r="Z25" s="6">
        <f t="shared" ref="Z25:Z27" si="7">X25-Y25</f>
        <v>0</v>
      </c>
      <c r="AA25" s="35"/>
    </row>
    <row r="26" spans="1:27" ht="13" x14ac:dyDescent="0.3">
      <c r="A26" s="42"/>
      <c r="B26" s="52">
        <v>17</v>
      </c>
      <c r="C26" s="17">
        <v>512</v>
      </c>
      <c r="D26" s="51" t="s">
        <v>102</v>
      </c>
      <c r="E26" s="51"/>
      <c r="F26" s="51"/>
      <c r="G26" s="5">
        <v>180000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>
        <f t="shared" si="6"/>
        <v>180000</v>
      </c>
      <c r="Y26" s="5">
        <v>180000</v>
      </c>
      <c r="Z26" s="6">
        <f t="shared" si="7"/>
        <v>0</v>
      </c>
      <c r="AA26" s="35"/>
    </row>
    <row r="27" spans="1:27" ht="13" x14ac:dyDescent="0.3">
      <c r="A27" s="42"/>
      <c r="B27" s="52">
        <v>18</v>
      </c>
      <c r="C27" s="17">
        <v>922</v>
      </c>
      <c r="D27" s="51" t="s">
        <v>103</v>
      </c>
      <c r="E27" s="51"/>
      <c r="F27" s="51"/>
      <c r="G27" s="5">
        <v>-180000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>
        <f t="shared" si="6"/>
        <v>-180000</v>
      </c>
      <c r="Y27" s="5">
        <v>-180000</v>
      </c>
      <c r="Z27" s="6">
        <f t="shared" si="7"/>
        <v>0</v>
      </c>
      <c r="AA27" s="35"/>
    </row>
    <row r="28" spans="1:27" ht="13" x14ac:dyDescent="0.3">
      <c r="A28" s="42"/>
      <c r="B28" s="52">
        <v>19</v>
      </c>
      <c r="C28" s="17"/>
      <c r="D28" s="52" t="s">
        <v>104</v>
      </c>
      <c r="E28" s="51"/>
      <c r="F28" s="51"/>
      <c r="G28" s="20">
        <f>SUM(G24:G27)</f>
        <v>0</v>
      </c>
      <c r="H28" s="20">
        <f t="shared" ref="H28:Z28" si="8">SUM(H24:H27)</f>
        <v>0</v>
      </c>
      <c r="I28" s="20">
        <f t="shared" si="8"/>
        <v>0</v>
      </c>
      <c r="J28" s="20">
        <f t="shared" si="8"/>
        <v>0</v>
      </c>
      <c r="K28" s="20">
        <f t="shared" si="8"/>
        <v>0</v>
      </c>
      <c r="L28" s="20">
        <f t="shared" si="8"/>
        <v>0</v>
      </c>
      <c r="M28" s="20">
        <f t="shared" si="8"/>
        <v>0</v>
      </c>
      <c r="N28" s="20">
        <f t="shared" si="8"/>
        <v>0</v>
      </c>
      <c r="O28" s="20">
        <f t="shared" si="8"/>
        <v>0</v>
      </c>
      <c r="P28" s="20">
        <f t="shared" si="8"/>
        <v>0</v>
      </c>
      <c r="Q28" s="20">
        <f t="shared" si="8"/>
        <v>0</v>
      </c>
      <c r="R28" s="20">
        <f t="shared" si="8"/>
        <v>0</v>
      </c>
      <c r="S28" s="20">
        <f t="shared" si="8"/>
        <v>0</v>
      </c>
      <c r="T28" s="20">
        <f t="shared" si="8"/>
        <v>0</v>
      </c>
      <c r="U28" s="20">
        <f t="shared" si="8"/>
        <v>0</v>
      </c>
      <c r="V28" s="20">
        <f t="shared" si="8"/>
        <v>0</v>
      </c>
      <c r="W28" s="20">
        <f t="shared" si="8"/>
        <v>0</v>
      </c>
      <c r="X28" s="20">
        <f t="shared" si="8"/>
        <v>0</v>
      </c>
      <c r="Y28" s="20">
        <f t="shared" si="8"/>
        <v>0</v>
      </c>
      <c r="Z28" s="20">
        <f t="shared" si="8"/>
        <v>0</v>
      </c>
      <c r="AA28" s="35"/>
    </row>
    <row r="29" spans="1:27" ht="13" x14ac:dyDescent="0.3">
      <c r="A29" s="42"/>
      <c r="B29" s="52">
        <v>20</v>
      </c>
      <c r="C29" s="17">
        <v>970</v>
      </c>
      <c r="D29" s="51" t="s">
        <v>105</v>
      </c>
      <c r="E29" s="51"/>
      <c r="F29" s="51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>
        <f t="shared" ref="X29:X34" si="9">SUM(G29:W29)</f>
        <v>0</v>
      </c>
      <c r="Y29" s="5">
        <v>0</v>
      </c>
      <c r="Z29" s="6">
        <f t="shared" ref="Z29:Z34" si="10">X29-Y29</f>
        <v>0</v>
      </c>
      <c r="AA29" s="35"/>
    </row>
    <row r="30" spans="1:27" ht="13" x14ac:dyDescent="0.3">
      <c r="A30" s="42"/>
      <c r="B30" s="52">
        <v>21</v>
      </c>
      <c r="C30" s="17">
        <v>550</v>
      </c>
      <c r="D30" s="51" t="s">
        <v>106</v>
      </c>
      <c r="E30" s="51"/>
      <c r="F30" s="51"/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>
        <f t="shared" si="9"/>
        <v>0</v>
      </c>
      <c r="Y30" s="4">
        <v>0</v>
      </c>
      <c r="Z30" s="6">
        <f t="shared" si="10"/>
        <v>0</v>
      </c>
      <c r="AA30" s="35"/>
    </row>
    <row r="31" spans="1:27" ht="13" x14ac:dyDescent="0.3">
      <c r="A31" s="42"/>
      <c r="B31" s="52">
        <v>22</v>
      </c>
      <c r="C31" s="17">
        <v>950</v>
      </c>
      <c r="D31" s="51" t="s">
        <v>107</v>
      </c>
      <c r="E31" s="51"/>
      <c r="F31" s="51"/>
      <c r="G31" s="4"/>
      <c r="H31" s="5">
        <v>-480000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>
        <f t="shared" si="9"/>
        <v>-480000</v>
      </c>
      <c r="Y31" s="4">
        <v>-480000</v>
      </c>
      <c r="Z31" s="6">
        <f t="shared" si="10"/>
        <v>0</v>
      </c>
      <c r="AA31" s="35"/>
    </row>
    <row r="32" spans="1:27" ht="13" x14ac:dyDescent="0.3">
      <c r="A32" s="42"/>
      <c r="B32" s="52">
        <v>23</v>
      </c>
      <c r="C32" s="17">
        <v>540</v>
      </c>
      <c r="D32" s="51" t="s">
        <v>108</v>
      </c>
      <c r="E32" s="26"/>
      <c r="F32" s="26"/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>
        <f t="shared" si="9"/>
        <v>0</v>
      </c>
      <c r="Y32" s="4">
        <v>0</v>
      </c>
      <c r="Z32" s="6">
        <f t="shared" si="10"/>
        <v>0</v>
      </c>
      <c r="AA32" s="35"/>
    </row>
    <row r="33" spans="1:27" ht="13" x14ac:dyDescent="0.3">
      <c r="A33" s="42"/>
      <c r="B33" s="52">
        <v>24</v>
      </c>
      <c r="C33" s="17">
        <v>940</v>
      </c>
      <c r="D33" s="51" t="s">
        <v>109</v>
      </c>
      <c r="E33" s="26"/>
      <c r="F33" s="26"/>
      <c r="G33" s="4">
        <v>-485787</v>
      </c>
      <c r="H33" s="5">
        <v>-649000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>
        <f t="shared" si="9"/>
        <v>-1134787</v>
      </c>
      <c r="Y33" s="4">
        <v>-1134787</v>
      </c>
      <c r="Z33" s="6">
        <f t="shared" si="10"/>
        <v>0</v>
      </c>
      <c r="AA33" s="35"/>
    </row>
    <row r="34" spans="1:27" ht="13" x14ac:dyDescent="0.3">
      <c r="A34" s="42"/>
      <c r="B34" s="52">
        <v>25</v>
      </c>
      <c r="C34" s="17">
        <v>530</v>
      </c>
      <c r="D34" s="51" t="s">
        <v>110</v>
      </c>
      <c r="E34" s="26"/>
      <c r="F34" s="2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>
        <f t="shared" si="9"/>
        <v>0</v>
      </c>
      <c r="Y34" s="5">
        <v>0</v>
      </c>
      <c r="Z34" s="6">
        <f t="shared" si="10"/>
        <v>0</v>
      </c>
      <c r="AA34" s="35"/>
    </row>
    <row r="35" spans="1:27" ht="13" x14ac:dyDescent="0.3">
      <c r="A35" s="42"/>
      <c r="B35" s="52">
        <v>26</v>
      </c>
      <c r="C35" s="17"/>
      <c r="D35" s="52" t="s">
        <v>111</v>
      </c>
      <c r="E35" s="26"/>
      <c r="F35" s="27"/>
      <c r="G35" s="20">
        <f>SUM(G29:G34)</f>
        <v>-485787</v>
      </c>
      <c r="H35" s="20">
        <f t="shared" ref="H35:Z35" si="11">SUM(H29:H34)</f>
        <v>-1129000</v>
      </c>
      <c r="I35" s="20">
        <f t="shared" si="11"/>
        <v>0</v>
      </c>
      <c r="J35" s="20">
        <f t="shared" si="11"/>
        <v>0</v>
      </c>
      <c r="K35" s="20">
        <f t="shared" si="11"/>
        <v>0</v>
      </c>
      <c r="L35" s="20">
        <f t="shared" si="11"/>
        <v>0</v>
      </c>
      <c r="M35" s="20">
        <f t="shared" si="11"/>
        <v>0</v>
      </c>
      <c r="N35" s="20">
        <f t="shared" si="11"/>
        <v>0</v>
      </c>
      <c r="O35" s="20">
        <f t="shared" ref="O35:Q35" si="12">SUM(O29:O34)</f>
        <v>0</v>
      </c>
      <c r="P35" s="20">
        <f t="shared" si="12"/>
        <v>0</v>
      </c>
      <c r="Q35" s="20">
        <f t="shared" si="12"/>
        <v>0</v>
      </c>
      <c r="R35" s="20">
        <f t="shared" si="11"/>
        <v>0</v>
      </c>
      <c r="S35" s="20">
        <f t="shared" si="11"/>
        <v>0</v>
      </c>
      <c r="T35" s="20">
        <f t="shared" si="11"/>
        <v>0</v>
      </c>
      <c r="U35" s="20">
        <f t="shared" si="11"/>
        <v>0</v>
      </c>
      <c r="V35" s="20">
        <f t="shared" si="11"/>
        <v>0</v>
      </c>
      <c r="W35" s="20">
        <f t="shared" si="11"/>
        <v>0</v>
      </c>
      <c r="X35" s="20">
        <f t="shared" si="11"/>
        <v>-1614787</v>
      </c>
      <c r="Y35" s="20">
        <f t="shared" si="11"/>
        <v>-1614787</v>
      </c>
      <c r="Z35" s="20">
        <f t="shared" si="11"/>
        <v>0</v>
      </c>
      <c r="AA35" s="35"/>
    </row>
    <row r="36" spans="1:27" ht="13" x14ac:dyDescent="0.3">
      <c r="A36" s="42"/>
      <c r="B36" s="52">
        <v>27</v>
      </c>
      <c r="C36" s="17">
        <v>980</v>
      </c>
      <c r="D36" s="195" t="s">
        <v>112</v>
      </c>
      <c r="E36" s="195"/>
      <c r="F36" s="196"/>
      <c r="G36" s="20">
        <f>G15+G23+G28+G35</f>
        <v>0</v>
      </c>
      <c r="H36" s="20">
        <f t="shared" ref="H36:Z36" si="13">H15+H23+H28+H35</f>
        <v>0</v>
      </c>
      <c r="I36" s="20">
        <f t="shared" si="13"/>
        <v>0</v>
      </c>
      <c r="J36" s="20">
        <f t="shared" si="13"/>
        <v>0</v>
      </c>
      <c r="K36" s="20">
        <f t="shared" si="13"/>
        <v>0</v>
      </c>
      <c r="L36" s="20">
        <f t="shared" si="13"/>
        <v>0</v>
      </c>
      <c r="M36" s="20">
        <f t="shared" si="13"/>
        <v>0</v>
      </c>
      <c r="N36" s="20">
        <f t="shared" si="13"/>
        <v>0</v>
      </c>
      <c r="O36" s="20">
        <f t="shared" ref="O36:Q36" si="14">O15+O23+O28+O35</f>
        <v>0</v>
      </c>
      <c r="P36" s="20">
        <f t="shared" si="14"/>
        <v>0</v>
      </c>
      <c r="Q36" s="20">
        <f t="shared" si="14"/>
        <v>0</v>
      </c>
      <c r="R36" s="20">
        <f t="shared" si="13"/>
        <v>0</v>
      </c>
      <c r="S36" s="20">
        <f t="shared" si="13"/>
        <v>0</v>
      </c>
      <c r="T36" s="20">
        <f t="shared" si="13"/>
        <v>0</v>
      </c>
      <c r="U36" s="20">
        <f t="shared" si="13"/>
        <v>0</v>
      </c>
      <c r="V36" s="20">
        <f t="shared" si="13"/>
        <v>0</v>
      </c>
      <c r="W36" s="20">
        <f t="shared" si="13"/>
        <v>0</v>
      </c>
      <c r="X36" s="20">
        <f t="shared" si="13"/>
        <v>0</v>
      </c>
      <c r="Y36" s="20">
        <f t="shared" si="13"/>
        <v>0</v>
      </c>
      <c r="Z36" s="20">
        <f t="shared" si="13"/>
        <v>0</v>
      </c>
      <c r="AA36" s="35"/>
    </row>
    <row r="37" spans="1:27" ht="13" x14ac:dyDescent="0.3">
      <c r="A37" s="42"/>
      <c r="B37" s="19"/>
      <c r="C37" s="19"/>
      <c r="D37" s="22"/>
      <c r="E37" s="22"/>
      <c r="F37" s="2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35"/>
    </row>
    <row r="38" spans="1:27" ht="24.75" customHeight="1" x14ac:dyDescent="0.3">
      <c r="A38" s="42"/>
      <c r="B38" s="19"/>
      <c r="C38" s="192" t="s">
        <v>113</v>
      </c>
      <c r="D38" s="192"/>
      <c r="E38" s="192"/>
      <c r="F38" s="192"/>
      <c r="G38" s="76" t="s">
        <v>11</v>
      </c>
      <c r="H38" s="17" t="s">
        <v>14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76" t="s">
        <v>114</v>
      </c>
      <c r="Z38" s="17" t="s">
        <v>14</v>
      </c>
      <c r="AA38" s="35"/>
    </row>
    <row r="39" spans="1:27" ht="13" x14ac:dyDescent="0.3">
      <c r="A39" s="42"/>
      <c r="B39" s="19"/>
      <c r="C39" s="19"/>
      <c r="D39" s="52" t="s">
        <v>115</v>
      </c>
      <c r="E39" s="19"/>
      <c r="F39" s="19"/>
      <c r="G39" s="6">
        <f>'Kontroll § 5-5 - del B'!D60</f>
        <v>24096500</v>
      </c>
      <c r="H39" s="6">
        <f>G10-G39</f>
        <v>0</v>
      </c>
      <c r="I39" s="95" t="str">
        <f>IF(G10-G39=0,"","Differanse mellom post 1 og sum fordelt bevilgning i opprinnelig budsjett")</f>
        <v/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96" t="str">
        <f>IF(Y10-Y39=0,"","Differanse mellom post 1 og sum fordelt bevilgning i revidert budsjett")</f>
        <v/>
      </c>
      <c r="Y39" s="6">
        <f>'Kontroll § 5-5 - del B'!W60</f>
        <v>63919500</v>
      </c>
      <c r="Z39" s="6">
        <f>Y10-Y39</f>
        <v>0</v>
      </c>
      <c r="AA39" s="35"/>
    </row>
    <row r="40" spans="1:27" ht="13" x14ac:dyDescent="0.3">
      <c r="A40" s="42"/>
      <c r="B40" s="19"/>
      <c r="C40" s="19"/>
      <c r="D40" s="52" t="s">
        <v>116</v>
      </c>
      <c r="E40" s="19"/>
      <c r="F40" s="19"/>
      <c r="G40" s="6">
        <f>'Kontroll § 5-5 - del B'!D70</f>
        <v>0</v>
      </c>
      <c r="H40" s="6">
        <f t="shared" ref="H40:H42" si="15">G11-G40</f>
        <v>0</v>
      </c>
      <c r="I40" s="95" t="str">
        <f>IF(G11-G40=0,"","Differanse mellom post 2 og sum fordelt bevilgning i opprinnelig budsjett")</f>
        <v/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96" t="str">
        <f>IF(Y11-Y40=0,"","Differanse mellom post 2 og sum fordelt bevilgning i revidert budsjett")</f>
        <v/>
      </c>
      <c r="Y40" s="6">
        <f>'Kontroll § 5-5 - del B'!W70</f>
        <v>0</v>
      </c>
      <c r="Z40" s="6">
        <f t="shared" ref="Z40:Z42" si="16">Y11-Y40</f>
        <v>0</v>
      </c>
      <c r="AA40" s="35"/>
    </row>
    <row r="41" spans="1:27" ht="13" x14ac:dyDescent="0.3">
      <c r="A41" s="42"/>
      <c r="B41" s="19"/>
      <c r="C41" s="19"/>
      <c r="D41" s="114" t="s">
        <v>117</v>
      </c>
      <c r="E41" s="19"/>
      <c r="F41" s="19"/>
      <c r="G41" s="6">
        <f>'Kontroll § 5-5 - del B'!D80</f>
        <v>485787</v>
      </c>
      <c r="H41" s="6">
        <f t="shared" si="15"/>
        <v>0</v>
      </c>
      <c r="I41" s="95" t="str">
        <f>IF(G12-G41=0,"","Differanse mellom post 3 og sum fordelt bevilgning i opprinnelig budsjett")</f>
        <v/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96" t="str">
        <f>IF(Y12-Y41=0,"","Differanse mellom post 3 og sum fordelt bevilgning i revidert budsjett")</f>
        <v/>
      </c>
      <c r="Y41" s="6">
        <f>'Kontroll § 5-5 - del B'!W80</f>
        <v>485787</v>
      </c>
      <c r="Z41" s="6">
        <f t="shared" si="16"/>
        <v>0</v>
      </c>
      <c r="AA41" s="35"/>
    </row>
    <row r="42" spans="1:27" ht="13" x14ac:dyDescent="0.3">
      <c r="A42" s="42"/>
      <c r="B42" s="19"/>
      <c r="C42" s="19"/>
      <c r="D42" s="114" t="s">
        <v>118</v>
      </c>
      <c r="E42" s="19"/>
      <c r="F42" s="19"/>
      <c r="G42" s="6">
        <f>'Kontroll § 5-5 - del B'!D90</f>
        <v>0</v>
      </c>
      <c r="H42" s="6">
        <f t="shared" si="15"/>
        <v>0</v>
      </c>
      <c r="I42" s="95" t="str">
        <f>IF(G13-G42=0,"","Differanse mellom post 4 og sum fordelt bevilgning i opprinnelig budsjett")</f>
        <v/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96" t="str">
        <f>IF(Y13-Y42=0,"","Differanse mellom post 4 og sum fordelt bevilgning i revidert budsjett")</f>
        <v/>
      </c>
      <c r="Y42" s="6">
        <f>'Kontroll § 5-5 - del B'!W90</f>
        <v>0</v>
      </c>
      <c r="Z42" s="6">
        <f t="shared" si="16"/>
        <v>0</v>
      </c>
      <c r="AA42" s="35"/>
    </row>
    <row r="43" spans="1:27" x14ac:dyDescent="0.25">
      <c r="A43" s="42"/>
      <c r="B43" s="19"/>
      <c r="C43" s="19"/>
      <c r="D43" s="97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35"/>
    </row>
    <row r="44" spans="1:27" x14ac:dyDescent="0.25">
      <c r="A44" s="42"/>
      <c r="B44" s="19"/>
      <c r="C44" s="19"/>
      <c r="D44" s="98"/>
      <c r="E44" s="19"/>
      <c r="F44" s="19"/>
      <c r="G44" s="19"/>
      <c r="H44" s="19"/>
      <c r="I44" s="19"/>
      <c r="J44" s="19"/>
      <c r="K44" s="19"/>
      <c r="L44" s="19"/>
      <c r="M44" s="19"/>
      <c r="N44" s="98"/>
      <c r="O44" s="98"/>
      <c r="P44" s="98"/>
      <c r="Q44" s="98"/>
      <c r="R44" s="19"/>
      <c r="S44" s="19"/>
      <c r="T44" s="19"/>
      <c r="U44" s="19"/>
      <c r="V44" s="19"/>
      <c r="W44" s="19"/>
      <c r="X44" s="19"/>
      <c r="Y44" s="19"/>
      <c r="Z44" s="19"/>
      <c r="AA44" s="35"/>
    </row>
    <row r="45" spans="1:27" x14ac:dyDescent="0.25">
      <c r="A45" s="42"/>
      <c r="B45" s="19"/>
      <c r="C45" s="98"/>
      <c r="D45" s="98"/>
      <c r="E45" s="19"/>
      <c r="F45" s="19"/>
      <c r="G45" s="51" t="s">
        <v>51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35"/>
    </row>
    <row r="46" spans="1:27" x14ac:dyDescent="0.25">
      <c r="A46" s="42"/>
      <c r="B46" s="19"/>
      <c r="C46" s="102" t="s">
        <v>80</v>
      </c>
      <c r="D46" s="51" t="s">
        <v>119</v>
      </c>
      <c r="E46" s="98"/>
      <c r="F46" s="98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35"/>
    </row>
    <row r="47" spans="1:27" x14ac:dyDescent="0.25">
      <c r="A47" s="42"/>
      <c r="B47" s="19"/>
      <c r="C47" s="102" t="s">
        <v>82</v>
      </c>
      <c r="D47" s="51" t="s">
        <v>120</v>
      </c>
      <c r="E47" s="98"/>
      <c r="F47" s="98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35"/>
    </row>
    <row r="48" spans="1:27" x14ac:dyDescent="0.25">
      <c r="A48" s="42"/>
      <c r="B48" s="19"/>
      <c r="C48" s="102" t="s">
        <v>89</v>
      </c>
      <c r="D48" s="26" t="s">
        <v>121</v>
      </c>
      <c r="E48" s="98"/>
      <c r="F48" s="98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35"/>
    </row>
    <row r="49" spans="1:27" x14ac:dyDescent="0.25">
      <c r="A49" s="42"/>
      <c r="B49" s="19"/>
      <c r="C49" s="102" t="s">
        <v>91</v>
      </c>
      <c r="D49" s="51" t="s">
        <v>122</v>
      </c>
      <c r="E49" s="98"/>
      <c r="F49" s="98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35"/>
    </row>
    <row r="50" spans="1:27" x14ac:dyDescent="0.25">
      <c r="A50" s="42"/>
      <c r="B50" s="19"/>
      <c r="C50" s="19"/>
      <c r="D50" s="98"/>
      <c r="E50" s="98"/>
      <c r="F50" s="98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35"/>
    </row>
    <row r="51" spans="1:27" x14ac:dyDescent="0.25">
      <c r="A51" s="42"/>
      <c r="B51" s="19"/>
      <c r="C51" s="19"/>
      <c r="D51" s="98"/>
      <c r="E51" s="98"/>
      <c r="F51" s="98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35"/>
    </row>
    <row r="52" spans="1:27" x14ac:dyDescent="0.25">
      <c r="A52" s="42"/>
      <c r="B52" s="19"/>
      <c r="C52" s="19"/>
      <c r="D52" s="98"/>
      <c r="E52" s="98"/>
      <c r="F52" s="98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35"/>
    </row>
    <row r="53" spans="1:27" x14ac:dyDescent="0.25">
      <c r="A53" s="42"/>
      <c r="B53" s="19"/>
      <c r="C53" s="19"/>
      <c r="D53" s="98"/>
      <c r="E53" s="98"/>
      <c r="F53" s="98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35"/>
    </row>
    <row r="54" spans="1:27" x14ac:dyDescent="0.25">
      <c r="A54" s="42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35"/>
    </row>
    <row r="55" spans="1:27" x14ac:dyDescent="0.25">
      <c r="A55" s="42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98"/>
      <c r="M55" s="9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35"/>
    </row>
    <row r="56" spans="1:27" x14ac:dyDescent="0.25">
      <c r="A56" s="42"/>
      <c r="B56" s="19"/>
      <c r="C56" s="19"/>
      <c r="D56" s="19" t="s">
        <v>52</v>
      </c>
      <c r="E56" s="3">
        <v>45754</v>
      </c>
      <c r="F56" s="19"/>
      <c r="G56" s="158" t="s">
        <v>196</v>
      </c>
      <c r="H56" s="159"/>
      <c r="I56" s="159"/>
      <c r="J56" s="159"/>
      <c r="K56" s="19"/>
      <c r="L56" s="98"/>
      <c r="M56" s="98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35"/>
    </row>
    <row r="57" spans="1:27" x14ac:dyDescent="0.25">
      <c r="A57" s="42"/>
      <c r="B57" s="19"/>
      <c r="C57" s="19"/>
      <c r="D57" s="19"/>
      <c r="E57" s="19"/>
      <c r="F57" s="19"/>
      <c r="G57" s="155" t="s">
        <v>53</v>
      </c>
      <c r="H57" s="155"/>
      <c r="I57" s="155"/>
      <c r="J57" s="155"/>
      <c r="K57" s="62"/>
      <c r="L57" s="98"/>
      <c r="M57" s="98"/>
      <c r="N57" s="62"/>
      <c r="O57" s="62"/>
      <c r="P57" s="62"/>
      <c r="Q57" s="62"/>
      <c r="R57" s="62"/>
      <c r="S57" s="62"/>
      <c r="T57" s="62"/>
      <c r="U57" s="62"/>
      <c r="V57" s="19"/>
      <c r="W57" s="19"/>
      <c r="X57" s="19"/>
      <c r="Y57" s="19"/>
      <c r="Z57" s="19"/>
      <c r="AA57" s="35"/>
    </row>
    <row r="58" spans="1:27" x14ac:dyDescent="0.25">
      <c r="A58" s="42"/>
      <c r="B58" s="19"/>
      <c r="C58" s="19"/>
      <c r="D58" s="65" t="s">
        <v>54</v>
      </c>
      <c r="E58" s="18" t="str">
        <f>'Kontroll § 5-4 del A'!E59</f>
        <v>Ajour 7. april 2024</v>
      </c>
      <c r="F58" s="19"/>
      <c r="G58" s="19"/>
      <c r="H58" s="19"/>
      <c r="I58" s="19"/>
      <c r="J58" s="19"/>
      <c r="K58" s="19"/>
      <c r="L58" s="98"/>
      <c r="M58" s="9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35"/>
    </row>
    <row r="59" spans="1:27" ht="13" thickBot="1" x14ac:dyDescent="0.3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</row>
  </sheetData>
  <sheetProtection formatColumns="0"/>
  <mergeCells count="18">
    <mergeCell ref="G46:Z46"/>
    <mergeCell ref="G47:Z47"/>
    <mergeCell ref="G48:Z48"/>
    <mergeCell ref="G49:Z49"/>
    <mergeCell ref="G50:Z50"/>
    <mergeCell ref="C1:O2"/>
    <mergeCell ref="C4:M4"/>
    <mergeCell ref="C6:P6"/>
    <mergeCell ref="C38:F38"/>
    <mergeCell ref="D9:F9"/>
    <mergeCell ref="D36:F36"/>
    <mergeCell ref="N3:O3"/>
    <mergeCell ref="N4:O4"/>
    <mergeCell ref="G51:Z51"/>
    <mergeCell ref="G52:Z52"/>
    <mergeCell ref="G53:Z53"/>
    <mergeCell ref="G56:J56"/>
    <mergeCell ref="G57:J57"/>
  </mergeCells>
  <dataValidations count="12">
    <dataValidation allowBlank="1" showInputMessage="1" showErrorMessage="1" prompt="Årstall hentes fra &quot;Kontroll SKJEMA 1A&quot;" sqref="P4" xr:uid="{00000000-0002-0000-0200-000000000000}"/>
    <dataValidation allowBlank="1" showInputMessage="1" showErrorMessage="1" prompt="Skriv inn saksnr.- f.eks. K-12/2013" sqref="H9:N9 P9:W9" xr:uid="{00000000-0002-0000-0200-000001000000}"/>
    <dataValidation allowBlank="1" showInputMessage="1" showErrorMessage="1" prompt="Skriv inn saksnr.- f.eks. K-120/2010" sqref="X9" xr:uid="{00000000-0002-0000-0200-000002000000}"/>
    <dataValidation errorStyle="warning" allowBlank="1" showErrorMessage="1" errorTitle="ADVARSEL" error="Det er kun tillatt med positivt tall her!" sqref="G15:Z15" xr:uid="{FC44229C-8F31-428A-B7CF-563D37AD2A8E}"/>
    <dataValidation type="whole" errorStyle="warning" allowBlank="1" showInputMessage="1" showErrorMessage="1" errorTitle="ADVARSEL" error="Det er kun tillatt med negativt tall her!" prompt="Her kan du kun  bruke negativt tall.  Tall hentes fra bevilgningsoversikt investering i opprinnelig budsjett" sqref="G16:G22 G25 G27 G29" xr:uid="{D022DEBA-899B-4306-A880-BA98ACF9D240}">
      <formula1>-999999999999999</formula1>
      <formula2>0</formula2>
    </dataValidation>
    <dataValidation type="whole" errorStyle="warning" allowBlank="1" showInputMessage="1" showErrorMessage="1" errorTitle="ADVARSEL" error="Det er kun tillatt med positivt tall her!" prompt="Her kan du kun bruke positivt tall.  Tall hentes fra bevilgningsoversikt investering i opprinnelig budsjett" sqref="G10:G14 G24 G26 G34" xr:uid="{7B24C467-A971-44AC-BBD1-50FA7E41B722}">
      <formula1>0</formula1>
      <formula2>999999999999999</formula2>
    </dataValidation>
    <dataValidation type="whole" errorStyle="warning" allowBlank="1" showInputMessage="1" showErrorMessage="1" errorTitle="ADVARSEL" error="Det er kun tillatt med positivt tall her!" prompt="Her kan du kun bruke positivt tall.  Tall hentes fra bevilgningsoversikt investering i årsregnskapet" sqref="Y10:Y14 Y34 Y24 Y26" xr:uid="{587349E5-7993-4830-A64D-286BFF8221E4}">
      <formula1>0</formula1>
      <formula2>999999999999999</formula2>
    </dataValidation>
    <dataValidation type="whole" errorStyle="warning" allowBlank="1" showInputMessage="1" showErrorMessage="1" errorTitle="ADVARSEL" error="Det er kun tillatt med negativt tall her!" prompt="Her kan du kun  bruke negativt tall.  Tall hentes fra bevilgningsoversikt investering i årsregnskapet" sqref="Y16:Y22 Y29 Y25 Y27" xr:uid="{4B75D785-A22E-439C-BEC8-5826900F96D3}">
      <formula1>-999999999999999</formula1>
      <formula2>0</formula2>
    </dataValidation>
    <dataValidation errorStyle="warning" allowBlank="1" showInputMessage="1" showErrorMessage="1" errorTitle="ADVARSEL" error="Det er kun tillatt med negativt tall her!" prompt="Tall hentes fra bevilgningsoversikt investering i opprinnelig budsjett" sqref="G30:G33" xr:uid="{FE761E44-8048-4432-9CD7-68EFF71F50B2}"/>
    <dataValidation errorStyle="warning" allowBlank="1" showInputMessage="1" showErrorMessage="1" errorTitle="ADVARSEL" error="Det er kun tillatt med negativt tall her!" prompt="Tall hentes fra bevilgningsoversikt investering i årsregnskapet" sqref="Y30:Y33" xr:uid="{19E96E17-E357-4413-BC78-90630CFD4C28}"/>
    <dataValidation errorStyle="warning" allowBlank="1" showErrorMessage="1" errorTitle="ADVARSEL" error="Det er kun tillatt med negativt tall her!" sqref="G28:Z28" xr:uid="{D05C2CB7-D4D9-4E82-9983-A3B1598F68BF}"/>
    <dataValidation allowBlank="1" showInputMessage="1" showErrorMessage="1" prompt="Her kan du skrive inn i hvilken sak budsjettreguleringen er foretatt_x000a_(F.eks. K 25/2011)" sqref="O9" xr:uid="{86346F38-5738-46D7-9484-D11F210E6EA1}"/>
  </dataValidations>
  <pageMargins left="0.21" right="0.21" top="0.78740157480314965" bottom="0.5" header="0.31496062992125984" footer="0.31496062992125984"/>
  <pageSetup paperSize="9" scale="4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8ACCF-F885-42BD-AE33-B016994B854E}">
  <sheetPr>
    <tabColor theme="9" tint="0.39997558519241921"/>
    <pageSetUpPr fitToPage="1"/>
  </sheetPr>
  <dimension ref="A1:Y121"/>
  <sheetViews>
    <sheetView showGridLines="0" topLeftCell="A39" zoomScaleNormal="100" workbookViewId="0">
      <pane xSplit="4" topLeftCell="E1" activePane="topRight" state="frozen"/>
      <selection pane="topRight" activeCell="X83" sqref="X83"/>
    </sheetView>
  </sheetViews>
  <sheetFormatPr baseColWidth="10" defaultColWidth="11.453125" defaultRowHeight="12.5" x14ac:dyDescent="0.25"/>
  <cols>
    <col min="1" max="1" width="1.453125" style="91" customWidth="1"/>
    <col min="2" max="2" width="7.26953125" customWidth="1"/>
    <col min="3" max="3" width="30.26953125" customWidth="1"/>
    <col min="4" max="4" width="12.7265625" bestFit="1" customWidth="1"/>
    <col min="5" max="10" width="11.26953125" customWidth="1"/>
    <col min="11" max="12" width="11.26953125" style="128" customWidth="1"/>
    <col min="13" max="21" width="11.26953125" customWidth="1"/>
    <col min="22" max="22" width="14" customWidth="1"/>
    <col min="23" max="23" width="15.453125" customWidth="1"/>
    <col min="24" max="24" width="16.26953125" customWidth="1"/>
    <col min="25" max="25" width="1" customWidth="1"/>
  </cols>
  <sheetData>
    <row r="1" spans="1:25" ht="12.75" customHeight="1" x14ac:dyDescent="0.25">
      <c r="A1" s="168" t="s">
        <v>0</v>
      </c>
      <c r="B1" s="169"/>
      <c r="C1" s="170"/>
      <c r="D1" s="30" t="s">
        <v>1</v>
      </c>
      <c r="E1" s="29"/>
      <c r="F1" s="29"/>
      <c r="G1" s="29"/>
      <c r="H1" s="29"/>
      <c r="I1" s="29"/>
      <c r="J1" s="29"/>
      <c r="K1" s="126"/>
      <c r="L1" s="126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31"/>
    </row>
    <row r="2" spans="1:25" ht="24" customHeight="1" x14ac:dyDescent="0.35">
      <c r="A2" s="171"/>
      <c r="B2" s="172"/>
      <c r="C2" s="173"/>
      <c r="D2" s="69" t="s">
        <v>2</v>
      </c>
      <c r="E2" s="19"/>
      <c r="F2" s="19"/>
      <c r="G2" s="19"/>
      <c r="H2" s="19"/>
      <c r="I2" s="19"/>
      <c r="J2" s="19"/>
      <c r="K2" s="51"/>
      <c r="L2" s="51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35"/>
    </row>
    <row r="3" spans="1:25" ht="12.75" customHeight="1" x14ac:dyDescent="0.35">
      <c r="A3" s="116" t="s">
        <v>3</v>
      </c>
      <c r="B3" s="70"/>
      <c r="C3" s="70"/>
      <c r="D3" s="38"/>
      <c r="E3" s="19"/>
      <c r="F3" s="19"/>
      <c r="G3" s="19"/>
      <c r="H3" s="19"/>
      <c r="I3" s="19"/>
      <c r="J3" s="19"/>
      <c r="K3" s="51"/>
      <c r="L3" s="51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35"/>
    </row>
    <row r="4" spans="1:25" ht="24" customHeight="1" x14ac:dyDescent="0.35">
      <c r="A4" s="174" t="str">
        <f>'Kontroll § 5-4 del A'!C4</f>
        <v>Høylandet kommune</v>
      </c>
      <c r="B4" s="175"/>
      <c r="C4" s="175"/>
      <c r="D4" s="176"/>
      <c r="E4" s="19"/>
      <c r="F4" s="19"/>
      <c r="G4" s="19"/>
      <c r="H4" s="19"/>
      <c r="I4" s="19"/>
      <c r="J4" s="19"/>
      <c r="K4" s="51"/>
      <c r="L4" s="51"/>
      <c r="M4" s="19"/>
      <c r="N4" s="19"/>
      <c r="O4" s="19"/>
      <c r="P4" s="19"/>
      <c r="Q4" s="19"/>
      <c r="R4" s="19"/>
      <c r="S4" s="19"/>
      <c r="T4" s="51" t="s">
        <v>123</v>
      </c>
      <c r="U4" s="19"/>
      <c r="V4" s="19"/>
      <c r="W4" s="19"/>
      <c r="X4" s="19"/>
      <c r="Y4" s="35"/>
    </row>
    <row r="5" spans="1:25" ht="24" customHeight="1" x14ac:dyDescent="0.35">
      <c r="A5" s="71"/>
      <c r="B5" s="72"/>
      <c r="C5" s="73" t="s">
        <v>5</v>
      </c>
      <c r="D5" s="104">
        <f>'Kontroll § 5-4 del A'!R4</f>
        <v>2024</v>
      </c>
      <c r="E5" s="19"/>
      <c r="F5" s="19"/>
      <c r="G5" s="19"/>
      <c r="H5" s="19"/>
      <c r="I5" s="19"/>
      <c r="J5" s="19"/>
      <c r="K5" s="51"/>
      <c r="L5" s="5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35"/>
    </row>
    <row r="6" spans="1:25" ht="12.75" customHeight="1" x14ac:dyDescent="0.35">
      <c r="A6" s="74" t="s">
        <v>7</v>
      </c>
      <c r="B6" s="75"/>
      <c r="C6" s="70"/>
      <c r="D6" s="38"/>
      <c r="E6" s="19"/>
      <c r="F6" s="19"/>
      <c r="G6" s="19"/>
      <c r="H6" s="19"/>
      <c r="I6" s="19"/>
      <c r="J6" s="19"/>
      <c r="K6" s="51"/>
      <c r="L6" s="5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35"/>
    </row>
    <row r="7" spans="1:25" ht="24" customHeight="1" x14ac:dyDescent="0.25">
      <c r="A7" s="178" t="s">
        <v>124</v>
      </c>
      <c r="B7" s="179"/>
      <c r="C7" s="179"/>
      <c r="D7" s="180"/>
      <c r="E7" s="19"/>
      <c r="F7" s="19"/>
      <c r="G7" s="19"/>
      <c r="H7" s="19"/>
      <c r="I7" s="19"/>
      <c r="J7" s="19"/>
      <c r="K7" s="51"/>
      <c r="L7" s="51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35"/>
    </row>
    <row r="8" spans="1:25" ht="24" customHeight="1" x14ac:dyDescent="0.3">
      <c r="A8" s="181"/>
      <c r="B8" s="182"/>
      <c r="C8" s="182"/>
      <c r="D8" s="183"/>
      <c r="E8" s="19"/>
      <c r="F8" s="19"/>
      <c r="G8" s="19"/>
      <c r="H8" s="19"/>
      <c r="I8" s="19"/>
      <c r="J8" s="19"/>
      <c r="K8" s="51"/>
      <c r="L8" s="51"/>
      <c r="M8" s="19"/>
      <c r="N8" s="19"/>
      <c r="O8" s="19"/>
      <c r="P8" s="19"/>
      <c r="Q8" s="19"/>
      <c r="R8" s="19"/>
      <c r="S8" s="19"/>
      <c r="T8" s="52"/>
      <c r="U8" s="19"/>
      <c r="V8" s="19"/>
      <c r="W8" s="19"/>
      <c r="X8" s="19"/>
      <c r="Y8" s="35"/>
    </row>
    <row r="9" spans="1:25" ht="75" customHeight="1" x14ac:dyDescent="0.3">
      <c r="A9" s="42"/>
      <c r="B9" s="52" t="s">
        <v>56</v>
      </c>
      <c r="C9" s="52" t="s">
        <v>125</v>
      </c>
      <c r="D9" s="76" t="s">
        <v>58</v>
      </c>
      <c r="E9" s="146" t="s">
        <v>76</v>
      </c>
      <c r="F9" s="124" t="s">
        <v>77</v>
      </c>
      <c r="G9" s="125" t="s">
        <v>78</v>
      </c>
      <c r="H9" s="124"/>
      <c r="I9" s="124"/>
      <c r="J9" s="124"/>
      <c r="K9" s="124"/>
      <c r="L9" s="144"/>
      <c r="M9" s="15"/>
      <c r="N9" s="145"/>
      <c r="O9" s="15"/>
      <c r="P9" s="15" t="s">
        <v>9</v>
      </c>
      <c r="Q9" s="15" t="s">
        <v>9</v>
      </c>
      <c r="R9" s="15" t="s">
        <v>9</v>
      </c>
      <c r="S9" s="15" t="s">
        <v>9</v>
      </c>
      <c r="T9" s="15" t="s">
        <v>9</v>
      </c>
      <c r="U9" s="15" t="s">
        <v>9</v>
      </c>
      <c r="V9" s="45" t="s">
        <v>59</v>
      </c>
      <c r="W9" s="45" t="s">
        <v>60</v>
      </c>
      <c r="X9" s="77" t="s">
        <v>14</v>
      </c>
      <c r="Y9" s="35"/>
    </row>
    <row r="10" spans="1:25" ht="18" customHeight="1" x14ac:dyDescent="0.3">
      <c r="A10" s="42"/>
      <c r="B10" s="52" t="s">
        <v>81</v>
      </c>
      <c r="C10" s="19"/>
      <c r="D10" s="19"/>
      <c r="E10" s="19"/>
      <c r="F10" s="19"/>
      <c r="G10" s="84"/>
      <c r="H10" s="19"/>
      <c r="I10" s="19"/>
      <c r="J10" s="19"/>
      <c r="K10" s="51"/>
      <c r="L10" s="51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35"/>
    </row>
    <row r="11" spans="1:25" ht="13" x14ac:dyDescent="0.3">
      <c r="A11" s="42"/>
      <c r="B11" s="122"/>
      <c r="C11" s="7"/>
      <c r="D11" s="123"/>
      <c r="E11" s="123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16">
        <f t="shared" ref="V11:V89" si="0">SUM(D11:U11)</f>
        <v>0</v>
      </c>
      <c r="W11" s="8"/>
      <c r="X11" s="16">
        <f t="shared" ref="X11:X89" si="1">V11-W11</f>
        <v>0</v>
      </c>
      <c r="Y11" s="35"/>
    </row>
    <row r="12" spans="1:25" ht="13" x14ac:dyDescent="0.3">
      <c r="A12" s="42"/>
      <c r="B12" s="122">
        <v>7575</v>
      </c>
      <c r="C12" s="7" t="s">
        <v>126</v>
      </c>
      <c r="D12" s="123">
        <v>2366500</v>
      </c>
      <c r="E12" s="123">
        <v>13440000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6">
        <f t="shared" si="0"/>
        <v>15806500</v>
      </c>
      <c r="W12" s="8">
        <v>15806500</v>
      </c>
      <c r="X12" s="16">
        <f t="shared" si="1"/>
        <v>0</v>
      </c>
      <c r="Y12" s="35"/>
    </row>
    <row r="13" spans="1:25" ht="13" x14ac:dyDescent="0.3">
      <c r="A13" s="42"/>
      <c r="B13" s="122">
        <v>7579</v>
      </c>
      <c r="C13" s="7" t="s">
        <v>127</v>
      </c>
      <c r="D13" s="123">
        <v>0</v>
      </c>
      <c r="E13" s="123">
        <v>17540000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6">
        <f t="shared" si="0"/>
        <v>17540000</v>
      </c>
      <c r="W13" s="8">
        <v>17540000</v>
      </c>
      <c r="X13" s="16">
        <f t="shared" si="1"/>
        <v>0</v>
      </c>
      <c r="Y13" s="35"/>
    </row>
    <row r="14" spans="1:25" ht="13" x14ac:dyDescent="0.3">
      <c r="A14" s="42"/>
      <c r="B14" s="122">
        <v>7584</v>
      </c>
      <c r="C14" s="11" t="s">
        <v>128</v>
      </c>
      <c r="D14" s="123">
        <v>0</v>
      </c>
      <c r="E14" s="123">
        <v>480000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6">
        <f t="shared" si="0"/>
        <v>480000</v>
      </c>
      <c r="W14" s="8">
        <v>480000</v>
      </c>
      <c r="X14" s="16">
        <f t="shared" si="1"/>
        <v>0</v>
      </c>
      <c r="Y14" s="35"/>
    </row>
    <row r="15" spans="1:25" ht="13" x14ac:dyDescent="0.3">
      <c r="A15" s="42"/>
      <c r="B15" s="122">
        <v>7586</v>
      </c>
      <c r="C15" s="7" t="s">
        <v>129</v>
      </c>
      <c r="D15" s="123">
        <v>0</v>
      </c>
      <c r="E15" s="123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6">
        <f t="shared" si="0"/>
        <v>0</v>
      </c>
      <c r="W15" s="8">
        <v>0</v>
      </c>
      <c r="X15" s="16">
        <f t="shared" si="1"/>
        <v>0</v>
      </c>
      <c r="Y15" s="35"/>
    </row>
    <row r="16" spans="1:25" ht="13" x14ac:dyDescent="0.3">
      <c r="A16" s="42"/>
      <c r="B16" s="122">
        <v>7589</v>
      </c>
      <c r="C16" s="7" t="s">
        <v>130</v>
      </c>
      <c r="D16" s="123">
        <v>0</v>
      </c>
      <c r="E16" s="123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16">
        <f t="shared" si="0"/>
        <v>0</v>
      </c>
      <c r="W16" s="8">
        <v>0</v>
      </c>
      <c r="X16" s="16">
        <f t="shared" si="1"/>
        <v>0</v>
      </c>
      <c r="Y16" s="35"/>
    </row>
    <row r="17" spans="1:25" ht="13" x14ac:dyDescent="0.3">
      <c r="A17" s="42"/>
      <c r="B17" s="122">
        <v>7590</v>
      </c>
      <c r="C17" s="7" t="s">
        <v>131</v>
      </c>
      <c r="D17" s="123">
        <v>0</v>
      </c>
      <c r="E17" s="123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16">
        <f t="shared" si="0"/>
        <v>0</v>
      </c>
      <c r="W17" s="8">
        <v>0</v>
      </c>
      <c r="X17" s="16">
        <f t="shared" si="1"/>
        <v>0</v>
      </c>
      <c r="Y17" s="35"/>
    </row>
    <row r="18" spans="1:25" ht="13" x14ac:dyDescent="0.3">
      <c r="A18" s="42"/>
      <c r="B18" s="122">
        <v>7594</v>
      </c>
      <c r="C18" s="7" t="s">
        <v>132</v>
      </c>
      <c r="D18" s="123">
        <v>0</v>
      </c>
      <c r="E18" s="12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6">
        <f t="shared" si="0"/>
        <v>0</v>
      </c>
      <c r="W18" s="8">
        <v>0</v>
      </c>
      <c r="X18" s="16">
        <f t="shared" si="1"/>
        <v>0</v>
      </c>
      <c r="Y18" s="35"/>
    </row>
    <row r="19" spans="1:25" ht="13" x14ac:dyDescent="0.3">
      <c r="A19" s="42"/>
      <c r="B19" s="122">
        <v>7599</v>
      </c>
      <c r="C19" s="7" t="s">
        <v>133</v>
      </c>
      <c r="D19" s="123">
        <v>0</v>
      </c>
      <c r="E19" s="123">
        <v>95000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6">
        <f t="shared" si="0"/>
        <v>95000</v>
      </c>
      <c r="W19" s="8">
        <v>95000</v>
      </c>
      <c r="X19" s="16">
        <f t="shared" si="1"/>
        <v>0</v>
      </c>
      <c r="Y19" s="35"/>
    </row>
    <row r="20" spans="1:25" ht="13" x14ac:dyDescent="0.3">
      <c r="A20" s="42"/>
      <c r="B20" s="122">
        <v>7602</v>
      </c>
      <c r="C20" s="7" t="s">
        <v>134</v>
      </c>
      <c r="D20" s="123">
        <v>0</v>
      </c>
      <c r="E20" s="12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6">
        <f t="shared" si="0"/>
        <v>0</v>
      </c>
      <c r="W20" s="8">
        <v>0</v>
      </c>
      <c r="X20" s="16">
        <f t="shared" si="1"/>
        <v>0</v>
      </c>
      <c r="Y20" s="35"/>
    </row>
    <row r="21" spans="1:25" ht="13" x14ac:dyDescent="0.3">
      <c r="A21" s="42"/>
      <c r="B21" s="122">
        <v>7603</v>
      </c>
      <c r="C21" s="7" t="s">
        <v>135</v>
      </c>
      <c r="D21" s="123">
        <v>0</v>
      </c>
      <c r="E21" s="12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6">
        <f t="shared" si="0"/>
        <v>0</v>
      </c>
      <c r="W21" s="8">
        <v>0</v>
      </c>
      <c r="X21" s="16">
        <f t="shared" si="1"/>
        <v>0</v>
      </c>
      <c r="Y21" s="35"/>
    </row>
    <row r="22" spans="1:25" ht="13" x14ac:dyDescent="0.3">
      <c r="A22" s="42"/>
      <c r="B22" s="122">
        <v>7606</v>
      </c>
      <c r="C22" s="7" t="s">
        <v>136</v>
      </c>
      <c r="D22" s="123">
        <v>0</v>
      </c>
      <c r="E22" s="12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6">
        <f t="shared" si="0"/>
        <v>0</v>
      </c>
      <c r="W22" s="8">
        <v>0</v>
      </c>
      <c r="X22" s="16">
        <f t="shared" si="1"/>
        <v>0</v>
      </c>
      <c r="Y22" s="35"/>
    </row>
    <row r="23" spans="1:25" ht="13" x14ac:dyDescent="0.3">
      <c r="A23" s="42"/>
      <c r="B23" s="122">
        <v>7608</v>
      </c>
      <c r="C23" s="7" t="s">
        <v>137</v>
      </c>
      <c r="D23" s="123">
        <v>0</v>
      </c>
      <c r="E23" s="123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6">
        <f t="shared" si="0"/>
        <v>0</v>
      </c>
      <c r="W23" s="8">
        <v>0</v>
      </c>
      <c r="X23" s="16">
        <f t="shared" si="1"/>
        <v>0</v>
      </c>
      <c r="Y23" s="35"/>
    </row>
    <row r="24" spans="1:25" ht="13" x14ac:dyDescent="0.3">
      <c r="A24" s="42"/>
      <c r="B24" s="122">
        <v>7614</v>
      </c>
      <c r="C24" s="7" t="s">
        <v>138</v>
      </c>
      <c r="D24" s="123">
        <v>0</v>
      </c>
      <c r="E24" s="12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6">
        <f t="shared" si="0"/>
        <v>0</v>
      </c>
      <c r="W24" s="8">
        <v>0</v>
      </c>
      <c r="X24" s="16">
        <f t="shared" si="1"/>
        <v>0</v>
      </c>
      <c r="Y24" s="35"/>
    </row>
    <row r="25" spans="1:25" ht="13" x14ac:dyDescent="0.3">
      <c r="A25" s="42"/>
      <c r="B25" s="122">
        <v>7616</v>
      </c>
      <c r="C25" s="7" t="s">
        <v>139</v>
      </c>
      <c r="D25" s="123">
        <v>0</v>
      </c>
      <c r="E25" s="12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16">
        <f t="shared" si="0"/>
        <v>0</v>
      </c>
      <c r="W25" s="8">
        <v>0</v>
      </c>
      <c r="X25" s="16">
        <f t="shared" si="1"/>
        <v>0</v>
      </c>
      <c r="Y25" s="35"/>
    </row>
    <row r="26" spans="1:25" x14ac:dyDescent="0.25">
      <c r="A26" s="42"/>
      <c r="B26" s="7">
        <v>7617</v>
      </c>
      <c r="C26" s="7" t="s">
        <v>140</v>
      </c>
      <c r="D26" s="123">
        <v>0</v>
      </c>
      <c r="E26" s="12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16">
        <f t="shared" si="0"/>
        <v>0</v>
      </c>
      <c r="W26" s="8">
        <v>0</v>
      </c>
      <c r="X26" s="16">
        <f t="shared" si="1"/>
        <v>0</v>
      </c>
      <c r="Y26" s="35"/>
    </row>
    <row r="27" spans="1:25" x14ac:dyDescent="0.25">
      <c r="A27" s="42"/>
      <c r="B27" s="7">
        <v>7621</v>
      </c>
      <c r="C27" s="141" t="s">
        <v>141</v>
      </c>
      <c r="D27" s="123">
        <v>0</v>
      </c>
      <c r="E27" s="14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16">
        <f t="shared" si="0"/>
        <v>0</v>
      </c>
      <c r="W27" s="8">
        <v>0</v>
      </c>
      <c r="X27" s="16">
        <f t="shared" si="1"/>
        <v>0</v>
      </c>
      <c r="Y27" s="35"/>
    </row>
    <row r="28" spans="1:25" x14ac:dyDescent="0.25">
      <c r="A28" s="42"/>
      <c r="B28" s="7"/>
      <c r="C28" s="7"/>
      <c r="D28" s="123">
        <v>0</v>
      </c>
      <c r="E28" s="123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16">
        <f t="shared" si="0"/>
        <v>0</v>
      </c>
      <c r="W28" s="8">
        <v>0</v>
      </c>
      <c r="X28" s="16">
        <f t="shared" si="1"/>
        <v>0</v>
      </c>
      <c r="Y28" s="35"/>
    </row>
    <row r="29" spans="1:25" x14ac:dyDescent="0.25">
      <c r="A29" s="42"/>
      <c r="B29" s="7">
        <v>7625</v>
      </c>
      <c r="C29" s="7" t="s">
        <v>142</v>
      </c>
      <c r="D29" s="123"/>
      <c r="E29" s="123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16">
        <f t="shared" si="0"/>
        <v>0</v>
      </c>
      <c r="W29" s="8">
        <v>0</v>
      </c>
      <c r="X29" s="16">
        <f t="shared" si="1"/>
        <v>0</v>
      </c>
      <c r="Y29" s="35"/>
    </row>
    <row r="30" spans="1:25" x14ac:dyDescent="0.25">
      <c r="A30" s="42"/>
      <c r="B30" s="7">
        <v>7628</v>
      </c>
      <c r="C30" s="7" t="s">
        <v>143</v>
      </c>
      <c r="D30" s="123">
        <v>0</v>
      </c>
      <c r="E30" s="123">
        <v>250000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16">
        <f t="shared" si="0"/>
        <v>250000</v>
      </c>
      <c r="W30" s="8">
        <v>250000</v>
      </c>
      <c r="X30" s="16">
        <f t="shared" si="1"/>
        <v>0</v>
      </c>
      <c r="Y30" s="35"/>
    </row>
    <row r="31" spans="1:25" x14ac:dyDescent="0.25">
      <c r="A31" s="42"/>
      <c r="B31" s="7">
        <v>7629</v>
      </c>
      <c r="C31" s="7" t="s">
        <v>144</v>
      </c>
      <c r="D31" s="123">
        <v>0</v>
      </c>
      <c r="E31" s="123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16">
        <f t="shared" si="0"/>
        <v>0</v>
      </c>
      <c r="W31" s="8">
        <v>0</v>
      </c>
      <c r="X31" s="16">
        <f t="shared" si="1"/>
        <v>0</v>
      </c>
      <c r="Y31" s="35"/>
    </row>
    <row r="32" spans="1:25" x14ac:dyDescent="0.25">
      <c r="A32" s="42"/>
      <c r="B32" s="7">
        <v>7631</v>
      </c>
      <c r="C32" s="7" t="s">
        <v>145</v>
      </c>
      <c r="D32" s="123">
        <v>0</v>
      </c>
      <c r="E32" s="123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16">
        <f t="shared" si="0"/>
        <v>0</v>
      </c>
      <c r="W32" s="8">
        <v>0</v>
      </c>
      <c r="X32" s="16">
        <f t="shared" si="1"/>
        <v>0</v>
      </c>
      <c r="Y32" s="35"/>
    </row>
    <row r="33" spans="1:25" x14ac:dyDescent="0.25">
      <c r="A33" s="42"/>
      <c r="B33" s="7">
        <v>7632</v>
      </c>
      <c r="C33" s="7" t="s">
        <v>146</v>
      </c>
      <c r="D33" s="123">
        <v>0</v>
      </c>
      <c r="E33" s="123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16">
        <f t="shared" si="0"/>
        <v>0</v>
      </c>
      <c r="W33" s="8">
        <v>0</v>
      </c>
      <c r="X33" s="16">
        <f t="shared" si="1"/>
        <v>0</v>
      </c>
      <c r="Y33" s="35"/>
    </row>
    <row r="34" spans="1:25" x14ac:dyDescent="0.25">
      <c r="A34" s="42"/>
      <c r="B34" s="7">
        <v>7633</v>
      </c>
      <c r="C34" s="7" t="s">
        <v>147</v>
      </c>
      <c r="D34" s="123">
        <v>0</v>
      </c>
      <c r="E34" s="123">
        <v>649000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16">
        <f t="shared" si="0"/>
        <v>649000</v>
      </c>
      <c r="W34" s="8">
        <v>649000</v>
      </c>
      <c r="X34" s="16">
        <f t="shared" si="1"/>
        <v>0</v>
      </c>
      <c r="Y34" s="35"/>
    </row>
    <row r="35" spans="1:25" x14ac:dyDescent="0.25">
      <c r="A35" s="42"/>
      <c r="B35" s="7">
        <v>7636</v>
      </c>
      <c r="C35" s="7" t="s">
        <v>148</v>
      </c>
      <c r="D35" s="123">
        <v>0</v>
      </c>
      <c r="E35" s="123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16">
        <f t="shared" si="0"/>
        <v>0</v>
      </c>
      <c r="W35" s="8">
        <v>0</v>
      </c>
      <c r="X35" s="16">
        <f t="shared" si="1"/>
        <v>0</v>
      </c>
      <c r="Y35" s="35"/>
    </row>
    <row r="36" spans="1:25" x14ac:dyDescent="0.25">
      <c r="A36" s="42"/>
      <c r="B36" s="7">
        <v>7637</v>
      </c>
      <c r="C36" s="7" t="s">
        <v>149</v>
      </c>
      <c r="D36" s="123">
        <v>8100000</v>
      </c>
      <c r="E36" s="123"/>
      <c r="F36" s="8"/>
      <c r="G36" s="8">
        <v>3190000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16">
        <f t="shared" si="0"/>
        <v>11290000</v>
      </c>
      <c r="W36" s="8">
        <v>11290000</v>
      </c>
      <c r="X36" s="16">
        <f t="shared" si="1"/>
        <v>0</v>
      </c>
      <c r="Y36" s="35"/>
    </row>
    <row r="37" spans="1:25" x14ac:dyDescent="0.25">
      <c r="A37" s="42"/>
      <c r="B37" s="7">
        <v>7638</v>
      </c>
      <c r="C37" s="7" t="s">
        <v>150</v>
      </c>
      <c r="D37" s="123">
        <v>0</v>
      </c>
      <c r="E37" s="123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16">
        <f t="shared" si="0"/>
        <v>0</v>
      </c>
      <c r="W37" s="8">
        <v>0</v>
      </c>
      <c r="X37" s="16">
        <f t="shared" si="1"/>
        <v>0</v>
      </c>
      <c r="Y37" s="35"/>
    </row>
    <row r="38" spans="1:25" x14ac:dyDescent="0.25">
      <c r="A38" s="42"/>
      <c r="B38" s="7">
        <v>7639</v>
      </c>
      <c r="C38" s="7" t="s">
        <v>151</v>
      </c>
      <c r="D38" s="123">
        <v>0</v>
      </c>
      <c r="E38" s="12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6">
        <f t="shared" si="0"/>
        <v>0</v>
      </c>
      <c r="W38" s="8">
        <v>0</v>
      </c>
      <c r="X38" s="16">
        <f t="shared" si="1"/>
        <v>0</v>
      </c>
      <c r="Y38" s="35"/>
    </row>
    <row r="39" spans="1:25" x14ac:dyDescent="0.25">
      <c r="A39" s="42"/>
      <c r="B39" s="7">
        <v>7640</v>
      </c>
      <c r="C39" s="7" t="s">
        <v>152</v>
      </c>
      <c r="D39" s="123">
        <v>0</v>
      </c>
      <c r="E39" s="123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16">
        <f t="shared" si="0"/>
        <v>0</v>
      </c>
      <c r="W39" s="8">
        <v>0</v>
      </c>
      <c r="X39" s="16">
        <f t="shared" si="1"/>
        <v>0</v>
      </c>
      <c r="Y39" s="35"/>
    </row>
    <row r="40" spans="1:25" x14ac:dyDescent="0.25">
      <c r="A40" s="42"/>
      <c r="B40" s="7">
        <v>7641</v>
      </c>
      <c r="C40" s="7" t="s">
        <v>153</v>
      </c>
      <c r="D40" s="123">
        <v>0</v>
      </c>
      <c r="E40" s="123">
        <v>2000000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16">
        <f t="shared" si="0"/>
        <v>2000000</v>
      </c>
      <c r="W40" s="8">
        <v>2000000</v>
      </c>
      <c r="X40" s="16">
        <f t="shared" si="1"/>
        <v>0</v>
      </c>
      <c r="Y40" s="35"/>
    </row>
    <row r="41" spans="1:25" x14ac:dyDescent="0.25">
      <c r="A41" s="42"/>
      <c r="B41" s="7">
        <v>7642</v>
      </c>
      <c r="C41" s="7" t="s">
        <v>154</v>
      </c>
      <c r="D41" s="123">
        <v>0</v>
      </c>
      <c r="E41" s="123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16">
        <f t="shared" si="0"/>
        <v>0</v>
      </c>
      <c r="W41" s="8">
        <v>0</v>
      </c>
      <c r="X41" s="16">
        <f t="shared" si="1"/>
        <v>0</v>
      </c>
      <c r="Y41" s="35"/>
    </row>
    <row r="42" spans="1:25" ht="13" x14ac:dyDescent="0.3">
      <c r="A42" s="42"/>
      <c r="B42" s="9">
        <v>7643</v>
      </c>
      <c r="C42" s="7" t="s">
        <v>155</v>
      </c>
      <c r="D42" s="8">
        <v>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16">
        <f t="shared" si="0"/>
        <v>0</v>
      </c>
      <c r="W42" s="8">
        <v>0</v>
      </c>
      <c r="X42" s="16">
        <f t="shared" si="1"/>
        <v>0</v>
      </c>
      <c r="Y42" s="35"/>
    </row>
    <row r="43" spans="1:25" ht="13" x14ac:dyDescent="0.3">
      <c r="A43" s="42"/>
      <c r="B43" s="9">
        <v>7644</v>
      </c>
      <c r="C43" s="7" t="s">
        <v>156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6">
        <f t="shared" si="0"/>
        <v>0</v>
      </c>
      <c r="W43" s="8">
        <v>0</v>
      </c>
      <c r="X43" s="16">
        <f t="shared" si="1"/>
        <v>0</v>
      </c>
      <c r="Y43" s="35"/>
    </row>
    <row r="44" spans="1:25" ht="13" x14ac:dyDescent="0.3">
      <c r="A44" s="42"/>
      <c r="B44" s="9">
        <v>7645</v>
      </c>
      <c r="C44" s="11" t="s">
        <v>157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16">
        <f t="shared" si="0"/>
        <v>0</v>
      </c>
      <c r="W44" s="8">
        <v>0</v>
      </c>
      <c r="X44" s="16">
        <f t="shared" si="1"/>
        <v>0</v>
      </c>
      <c r="Y44" s="35"/>
    </row>
    <row r="45" spans="1:25" ht="13" x14ac:dyDescent="0.3">
      <c r="A45" s="42"/>
      <c r="B45" s="9">
        <v>7646</v>
      </c>
      <c r="C45" s="11" t="s">
        <v>158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16">
        <f t="shared" si="0"/>
        <v>0</v>
      </c>
      <c r="W45" s="8">
        <v>0</v>
      </c>
      <c r="X45" s="16">
        <f t="shared" si="1"/>
        <v>0</v>
      </c>
      <c r="Y45" s="35"/>
    </row>
    <row r="46" spans="1:25" ht="13" x14ac:dyDescent="0.3">
      <c r="A46" s="42"/>
      <c r="B46" s="9">
        <v>7647</v>
      </c>
      <c r="C46" s="7" t="s">
        <v>159</v>
      </c>
      <c r="D46" s="8"/>
      <c r="E46" s="8">
        <v>1919000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16">
        <f t="shared" si="0"/>
        <v>1919000</v>
      </c>
      <c r="W46" s="8">
        <v>1919000</v>
      </c>
      <c r="X46" s="16">
        <f t="shared" si="1"/>
        <v>0</v>
      </c>
      <c r="Y46" s="35"/>
    </row>
    <row r="47" spans="1:25" ht="13" x14ac:dyDescent="0.3">
      <c r="A47" s="42"/>
      <c r="B47" s="9">
        <v>7648</v>
      </c>
      <c r="C47" s="7" t="s">
        <v>160</v>
      </c>
      <c r="D47" s="8">
        <v>6000000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16">
        <f t="shared" si="0"/>
        <v>6000000</v>
      </c>
      <c r="W47" s="8">
        <v>6000000</v>
      </c>
      <c r="X47" s="16">
        <f t="shared" si="1"/>
        <v>0</v>
      </c>
      <c r="Y47" s="35"/>
    </row>
    <row r="48" spans="1:25" ht="13" x14ac:dyDescent="0.3">
      <c r="A48" s="42"/>
      <c r="B48" s="9">
        <v>7649</v>
      </c>
      <c r="C48" s="7" t="s">
        <v>161</v>
      </c>
      <c r="D48" s="8">
        <v>250000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16">
        <f t="shared" si="0"/>
        <v>250000</v>
      </c>
      <c r="W48" s="8">
        <v>250000</v>
      </c>
      <c r="X48" s="16">
        <f t="shared" si="1"/>
        <v>0</v>
      </c>
      <c r="Y48" s="35"/>
    </row>
    <row r="49" spans="1:25" ht="13" x14ac:dyDescent="0.3">
      <c r="A49" s="42"/>
      <c r="B49" s="9">
        <v>7650</v>
      </c>
      <c r="C49" s="7" t="s">
        <v>162</v>
      </c>
      <c r="D49" s="8">
        <v>1900000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16">
        <f t="shared" si="0"/>
        <v>1900000</v>
      </c>
      <c r="W49" s="8">
        <v>1900000</v>
      </c>
      <c r="X49" s="16">
        <f t="shared" si="1"/>
        <v>0</v>
      </c>
      <c r="Y49" s="35"/>
    </row>
    <row r="50" spans="1:25" ht="13" x14ac:dyDescent="0.3">
      <c r="A50" s="42"/>
      <c r="B50" s="9">
        <v>7651</v>
      </c>
      <c r="C50" s="7" t="s">
        <v>163</v>
      </c>
      <c r="D50" s="8">
        <v>4010000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16">
        <f t="shared" si="0"/>
        <v>4010000</v>
      </c>
      <c r="W50" s="8">
        <v>4010000</v>
      </c>
      <c r="X50" s="16">
        <f t="shared" si="1"/>
        <v>0</v>
      </c>
      <c r="Y50" s="35"/>
    </row>
    <row r="51" spans="1:25" ht="13" x14ac:dyDescent="0.3">
      <c r="A51" s="42"/>
      <c r="B51" s="9">
        <v>7652</v>
      </c>
      <c r="C51" s="7" t="s">
        <v>164</v>
      </c>
      <c r="D51" s="8">
        <v>950000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16">
        <f t="shared" si="0"/>
        <v>950000</v>
      </c>
      <c r="W51" s="8">
        <v>950000</v>
      </c>
      <c r="X51" s="16">
        <f t="shared" si="1"/>
        <v>0</v>
      </c>
      <c r="Y51" s="35"/>
    </row>
    <row r="52" spans="1:25" ht="13" x14ac:dyDescent="0.3">
      <c r="A52" s="42"/>
      <c r="B52" s="9">
        <v>7653</v>
      </c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16">
        <f t="shared" si="0"/>
        <v>0</v>
      </c>
      <c r="W52" s="8">
        <v>0</v>
      </c>
      <c r="X52" s="16">
        <f t="shared" si="1"/>
        <v>0</v>
      </c>
      <c r="Y52" s="35"/>
    </row>
    <row r="53" spans="1:25" ht="13" x14ac:dyDescent="0.3">
      <c r="A53" s="42"/>
      <c r="B53" s="9">
        <v>7654</v>
      </c>
      <c r="C53" s="7" t="s">
        <v>165</v>
      </c>
      <c r="D53" s="8">
        <v>520000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16">
        <f t="shared" si="0"/>
        <v>520000</v>
      </c>
      <c r="W53" s="8">
        <v>520000</v>
      </c>
      <c r="X53" s="16">
        <f t="shared" si="1"/>
        <v>0</v>
      </c>
      <c r="Y53" s="35"/>
    </row>
    <row r="54" spans="1:25" ht="13" x14ac:dyDescent="0.3">
      <c r="A54" s="42"/>
      <c r="B54" s="9">
        <v>7655</v>
      </c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16">
        <f t="shared" si="0"/>
        <v>0</v>
      </c>
      <c r="W54" s="8">
        <v>0</v>
      </c>
      <c r="X54" s="16">
        <f t="shared" si="1"/>
        <v>0</v>
      </c>
      <c r="Y54" s="35"/>
    </row>
    <row r="55" spans="1:25" ht="13" x14ac:dyDescent="0.3">
      <c r="A55" s="42"/>
      <c r="B55" s="9">
        <v>7656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16">
        <f t="shared" si="0"/>
        <v>0</v>
      </c>
      <c r="W55" s="8">
        <v>0</v>
      </c>
      <c r="X55" s="16">
        <f t="shared" si="1"/>
        <v>0</v>
      </c>
      <c r="Y55" s="35"/>
    </row>
    <row r="56" spans="1:25" ht="13" x14ac:dyDescent="0.3">
      <c r="A56" s="42"/>
      <c r="B56" s="9">
        <v>7657</v>
      </c>
      <c r="C56" s="7" t="s">
        <v>166</v>
      </c>
      <c r="D56" s="8"/>
      <c r="E56" s="8"/>
      <c r="F56" s="8">
        <v>260000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16">
        <f t="shared" si="0"/>
        <v>260000</v>
      </c>
      <c r="W56" s="8">
        <v>260000</v>
      </c>
      <c r="X56" s="16">
        <f t="shared" si="1"/>
        <v>0</v>
      </c>
      <c r="Y56" s="35"/>
    </row>
    <row r="57" spans="1:25" ht="13" x14ac:dyDescent="0.3">
      <c r="A57" s="42"/>
      <c r="B57" s="9"/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16">
        <f t="shared" si="0"/>
        <v>0</v>
      </c>
      <c r="W57" s="8">
        <v>0</v>
      </c>
      <c r="X57" s="16">
        <f t="shared" si="1"/>
        <v>0</v>
      </c>
      <c r="Y57" s="35"/>
    </row>
    <row r="58" spans="1:25" ht="13" x14ac:dyDescent="0.3">
      <c r="A58" s="42"/>
      <c r="B58" s="9"/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16">
        <f t="shared" si="0"/>
        <v>0</v>
      </c>
      <c r="W58" s="8">
        <v>0</v>
      </c>
      <c r="X58" s="16">
        <f t="shared" si="1"/>
        <v>0</v>
      </c>
      <c r="Y58" s="35"/>
    </row>
    <row r="59" spans="1:25" ht="13" x14ac:dyDescent="0.3">
      <c r="A59" s="42"/>
      <c r="B59" s="9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16">
        <f t="shared" si="0"/>
        <v>0</v>
      </c>
      <c r="W59" s="8">
        <v>0</v>
      </c>
      <c r="X59" s="16">
        <f t="shared" si="1"/>
        <v>0</v>
      </c>
      <c r="Y59" s="35"/>
    </row>
    <row r="60" spans="1:25" ht="13" x14ac:dyDescent="0.3">
      <c r="A60" s="42"/>
      <c r="B60" s="52" t="s">
        <v>87</v>
      </c>
      <c r="C60" s="52"/>
      <c r="D60" s="16">
        <f>SUM(D10:D59)</f>
        <v>24096500</v>
      </c>
      <c r="E60" s="16">
        <f t="shared" ref="E60:U60" si="2">SUM(E10:E59)</f>
        <v>36373000</v>
      </c>
      <c r="F60" s="16">
        <f t="shared" si="2"/>
        <v>260000</v>
      </c>
      <c r="G60" s="16">
        <f t="shared" si="2"/>
        <v>3190000</v>
      </c>
      <c r="H60" s="16">
        <f t="shared" si="2"/>
        <v>0</v>
      </c>
      <c r="I60" s="16">
        <f t="shared" si="2"/>
        <v>0</v>
      </c>
      <c r="J60" s="16">
        <f t="shared" si="2"/>
        <v>0</v>
      </c>
      <c r="K60" s="16">
        <f t="shared" si="2"/>
        <v>0</v>
      </c>
      <c r="L60" s="16">
        <f t="shared" si="2"/>
        <v>0</v>
      </c>
      <c r="M60" s="16">
        <f t="shared" si="2"/>
        <v>0</v>
      </c>
      <c r="N60" s="16">
        <f t="shared" si="2"/>
        <v>0</v>
      </c>
      <c r="O60" s="16">
        <f t="shared" si="2"/>
        <v>0</v>
      </c>
      <c r="P60" s="16">
        <f t="shared" si="2"/>
        <v>0</v>
      </c>
      <c r="Q60" s="16">
        <f t="shared" si="2"/>
        <v>0</v>
      </c>
      <c r="R60" s="16">
        <f t="shared" si="2"/>
        <v>0</v>
      </c>
      <c r="S60" s="16">
        <f t="shared" si="2"/>
        <v>0</v>
      </c>
      <c r="T60" s="16">
        <f t="shared" si="2"/>
        <v>0</v>
      </c>
      <c r="U60" s="16">
        <f t="shared" si="2"/>
        <v>0</v>
      </c>
      <c r="V60" s="16">
        <f>SUM(V11:V59)</f>
        <v>63919500</v>
      </c>
      <c r="W60" s="16">
        <f>SUM(W11:W59)</f>
        <v>63919500</v>
      </c>
      <c r="X60" s="16">
        <f>SUM(X11:X59)</f>
        <v>0</v>
      </c>
      <c r="Y60" s="35"/>
    </row>
    <row r="61" spans="1:25" ht="13" x14ac:dyDescent="0.3">
      <c r="A61" s="42"/>
      <c r="B61" s="51" t="s">
        <v>167</v>
      </c>
      <c r="C61" s="52"/>
      <c r="D61" s="16">
        <f>'Kontroll § 5-5 - del A'!G10</f>
        <v>24096500</v>
      </c>
      <c r="E61" s="95" t="str">
        <f>IF(D60&lt;&gt;D61,"OBS! Differanse","")</f>
        <v/>
      </c>
      <c r="F61" s="19"/>
      <c r="G61" s="19"/>
      <c r="H61" s="19"/>
      <c r="I61" s="19"/>
      <c r="J61" s="19"/>
      <c r="K61" s="51"/>
      <c r="L61" s="51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6">
        <f>'Kontroll § 5-5 - del A'!Y10</f>
        <v>63919500</v>
      </c>
      <c r="X61" s="95" t="str">
        <f>IF(W60&lt;&gt;W61,"OBS! Differanse","")</f>
        <v/>
      </c>
      <c r="Y61" s="35"/>
    </row>
    <row r="62" spans="1:25" ht="13" x14ac:dyDescent="0.3">
      <c r="A62" s="42"/>
      <c r="B62" s="52"/>
      <c r="C62" s="52"/>
      <c r="D62" s="19"/>
      <c r="E62" s="19"/>
      <c r="F62" s="19"/>
      <c r="G62" s="19"/>
      <c r="H62" s="19"/>
      <c r="I62" s="19"/>
      <c r="J62" s="19"/>
      <c r="K62" s="51"/>
      <c r="L62" s="51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35"/>
    </row>
    <row r="63" spans="1:25" ht="13" x14ac:dyDescent="0.3">
      <c r="A63" s="42"/>
      <c r="B63" s="52" t="s">
        <v>83</v>
      </c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35"/>
    </row>
    <row r="64" spans="1:25" ht="13" x14ac:dyDescent="0.3">
      <c r="A64" s="42"/>
      <c r="B64" s="9">
        <v>7517</v>
      </c>
      <c r="C64" s="7" t="s">
        <v>168</v>
      </c>
      <c r="D64" s="8">
        <v>0</v>
      </c>
      <c r="E64" s="8"/>
      <c r="F64" s="8"/>
      <c r="G64" s="8"/>
      <c r="H64" s="8"/>
      <c r="I64" s="8"/>
      <c r="J64" s="8"/>
      <c r="K64" s="8"/>
      <c r="L64" s="8"/>
      <c r="M64" s="8"/>
      <c r="N64" s="8">
        <v>0</v>
      </c>
      <c r="O64" s="8"/>
      <c r="P64" s="8"/>
      <c r="Q64" s="8"/>
      <c r="R64" s="8"/>
      <c r="S64" s="8"/>
      <c r="T64" s="8"/>
      <c r="U64" s="8"/>
      <c r="V64" s="16">
        <f t="shared" si="0"/>
        <v>0</v>
      </c>
      <c r="W64" s="8"/>
      <c r="X64" s="16">
        <f t="shared" si="1"/>
        <v>0</v>
      </c>
      <c r="Y64" s="35"/>
    </row>
    <row r="65" spans="1:25" ht="13" x14ac:dyDescent="0.3">
      <c r="A65" s="42"/>
      <c r="B65" s="9"/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16">
        <f t="shared" si="0"/>
        <v>0</v>
      </c>
      <c r="W65" s="8"/>
      <c r="X65" s="16">
        <f t="shared" si="1"/>
        <v>0</v>
      </c>
      <c r="Y65" s="35"/>
    </row>
    <row r="66" spans="1:25" ht="13" x14ac:dyDescent="0.3">
      <c r="A66" s="42"/>
      <c r="B66" s="9"/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16">
        <f t="shared" si="0"/>
        <v>0</v>
      </c>
      <c r="W66" s="8"/>
      <c r="X66" s="16">
        <f t="shared" si="1"/>
        <v>0</v>
      </c>
      <c r="Y66" s="35"/>
    </row>
    <row r="67" spans="1:25" ht="13" x14ac:dyDescent="0.3">
      <c r="A67" s="42"/>
      <c r="B67" s="9"/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16">
        <f t="shared" si="0"/>
        <v>0</v>
      </c>
      <c r="W67" s="8"/>
      <c r="X67" s="16">
        <f t="shared" si="1"/>
        <v>0</v>
      </c>
      <c r="Y67" s="35"/>
    </row>
    <row r="68" spans="1:25" ht="13" x14ac:dyDescent="0.3">
      <c r="A68" s="42"/>
      <c r="B68" s="9"/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16">
        <f t="shared" si="0"/>
        <v>0</v>
      </c>
      <c r="W68" s="8"/>
      <c r="X68" s="16">
        <f t="shared" si="1"/>
        <v>0</v>
      </c>
      <c r="Y68" s="35"/>
    </row>
    <row r="69" spans="1:25" ht="13" x14ac:dyDescent="0.3">
      <c r="A69" s="42"/>
      <c r="B69" s="9"/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16">
        <f t="shared" si="0"/>
        <v>0</v>
      </c>
      <c r="W69" s="8"/>
      <c r="X69" s="16">
        <f t="shared" si="1"/>
        <v>0</v>
      </c>
      <c r="Y69" s="35"/>
    </row>
    <row r="70" spans="1:25" ht="13" x14ac:dyDescent="0.3">
      <c r="A70" s="42"/>
      <c r="B70" s="52" t="s">
        <v>169</v>
      </c>
      <c r="C70" s="52"/>
      <c r="D70" s="16">
        <f>SUM(D64:D69)</f>
        <v>0</v>
      </c>
      <c r="E70" s="16">
        <f t="shared" ref="E70:U70" si="3">SUM(E64:E69)</f>
        <v>0</v>
      </c>
      <c r="F70" s="16">
        <f t="shared" si="3"/>
        <v>0</v>
      </c>
      <c r="G70" s="16">
        <f t="shared" si="3"/>
        <v>0</v>
      </c>
      <c r="H70" s="16">
        <f t="shared" si="3"/>
        <v>0</v>
      </c>
      <c r="I70" s="16">
        <f t="shared" si="3"/>
        <v>0</v>
      </c>
      <c r="J70" s="16">
        <f t="shared" si="3"/>
        <v>0</v>
      </c>
      <c r="K70" s="16">
        <f t="shared" si="3"/>
        <v>0</v>
      </c>
      <c r="L70" s="16">
        <f t="shared" si="3"/>
        <v>0</v>
      </c>
      <c r="M70" s="16">
        <f t="shared" si="3"/>
        <v>0</v>
      </c>
      <c r="N70" s="16">
        <f t="shared" si="3"/>
        <v>0</v>
      </c>
      <c r="O70" s="16">
        <f t="shared" si="3"/>
        <v>0</v>
      </c>
      <c r="P70" s="16">
        <f t="shared" si="3"/>
        <v>0</v>
      </c>
      <c r="Q70" s="16">
        <f t="shared" si="3"/>
        <v>0</v>
      </c>
      <c r="R70" s="16">
        <f t="shared" si="3"/>
        <v>0</v>
      </c>
      <c r="S70" s="16">
        <f t="shared" si="3"/>
        <v>0</v>
      </c>
      <c r="T70" s="16">
        <f t="shared" si="3"/>
        <v>0</v>
      </c>
      <c r="U70" s="16">
        <f t="shared" si="3"/>
        <v>0</v>
      </c>
      <c r="V70" s="16">
        <f>SUM(V64:V69)</f>
        <v>0</v>
      </c>
      <c r="W70" s="16">
        <f t="shared" ref="W70:X70" si="4">SUM(W64:W69)</f>
        <v>0</v>
      </c>
      <c r="X70" s="16">
        <f t="shared" si="4"/>
        <v>0</v>
      </c>
      <c r="Y70" s="35"/>
    </row>
    <row r="71" spans="1:25" ht="13" x14ac:dyDescent="0.3">
      <c r="A71" s="42"/>
      <c r="B71" s="51" t="s">
        <v>167</v>
      </c>
      <c r="C71" s="52"/>
      <c r="D71" s="16">
        <f>'Kontroll § 5-5 - del A'!G11</f>
        <v>0</v>
      </c>
      <c r="E71" s="95" t="str">
        <f>IF(D70&lt;&gt;D71,"OBS! Differanse","")</f>
        <v/>
      </c>
      <c r="F71" s="19"/>
      <c r="G71" s="19"/>
      <c r="H71" s="19"/>
      <c r="I71" s="19"/>
      <c r="J71" s="19"/>
      <c r="K71" s="51"/>
      <c r="L71" s="51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6">
        <f>'Kontroll § 5-5 - del A'!Y11</f>
        <v>0</v>
      </c>
      <c r="X71" s="95" t="str">
        <f>IF(W70&lt;&gt;W71,"OBS! Differanse","")</f>
        <v/>
      </c>
      <c r="Y71" s="35"/>
    </row>
    <row r="72" spans="1:25" ht="13" x14ac:dyDescent="0.3">
      <c r="A72" s="42"/>
      <c r="B72" s="52"/>
      <c r="C72" s="52"/>
      <c r="D72" s="19"/>
      <c r="E72" s="19"/>
      <c r="F72" s="19"/>
      <c r="G72" s="19"/>
      <c r="H72" s="19"/>
      <c r="I72" s="19"/>
      <c r="J72" s="19"/>
      <c r="K72" s="51"/>
      <c r="L72" s="51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35"/>
    </row>
    <row r="73" spans="1:25" ht="13" x14ac:dyDescent="0.3">
      <c r="A73" s="42"/>
      <c r="B73" s="52" t="s">
        <v>84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35"/>
    </row>
    <row r="74" spans="1:25" ht="13" x14ac:dyDescent="0.3">
      <c r="A74" s="42"/>
      <c r="B74" s="9">
        <v>7016</v>
      </c>
      <c r="C74" s="7" t="s">
        <v>170</v>
      </c>
      <c r="D74" s="8">
        <v>485787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16">
        <f t="shared" si="0"/>
        <v>485787</v>
      </c>
      <c r="W74" s="8">
        <v>485787</v>
      </c>
      <c r="X74" s="16">
        <f t="shared" si="1"/>
        <v>0</v>
      </c>
      <c r="Y74" s="35"/>
    </row>
    <row r="75" spans="1:25" ht="13" x14ac:dyDescent="0.3">
      <c r="A75" s="42"/>
      <c r="B75" s="9"/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16">
        <f t="shared" si="0"/>
        <v>0</v>
      </c>
      <c r="W75" s="8"/>
      <c r="X75" s="16">
        <f t="shared" si="1"/>
        <v>0</v>
      </c>
      <c r="Y75" s="35"/>
    </row>
    <row r="76" spans="1:25" ht="13" x14ac:dyDescent="0.3">
      <c r="A76" s="42"/>
      <c r="B76" s="9"/>
      <c r="C76" s="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16">
        <f t="shared" si="0"/>
        <v>0</v>
      </c>
      <c r="W76" s="8"/>
      <c r="X76" s="16">
        <f t="shared" si="1"/>
        <v>0</v>
      </c>
      <c r="Y76" s="35"/>
    </row>
    <row r="77" spans="1:25" ht="13" x14ac:dyDescent="0.3">
      <c r="A77" s="42"/>
      <c r="B77" s="9"/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16">
        <f t="shared" si="0"/>
        <v>0</v>
      </c>
      <c r="W77" s="8"/>
      <c r="X77" s="16">
        <f t="shared" si="1"/>
        <v>0</v>
      </c>
      <c r="Y77" s="35"/>
    </row>
    <row r="78" spans="1:25" ht="13" x14ac:dyDescent="0.3">
      <c r="A78" s="42"/>
      <c r="B78" s="9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16">
        <f t="shared" si="0"/>
        <v>0</v>
      </c>
      <c r="W78" s="8"/>
      <c r="X78" s="16">
        <f t="shared" si="1"/>
        <v>0</v>
      </c>
      <c r="Y78" s="35"/>
    </row>
    <row r="79" spans="1:25" ht="13" x14ac:dyDescent="0.3">
      <c r="A79" s="42"/>
      <c r="B79" s="9"/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16">
        <f t="shared" si="0"/>
        <v>0</v>
      </c>
      <c r="W79" s="8"/>
      <c r="X79" s="16">
        <f t="shared" si="1"/>
        <v>0</v>
      </c>
      <c r="Y79" s="35"/>
    </row>
    <row r="80" spans="1:25" ht="13" x14ac:dyDescent="0.3">
      <c r="A80" s="42"/>
      <c r="B80" s="52" t="s">
        <v>171</v>
      </c>
      <c r="C80" s="52"/>
      <c r="D80" s="16">
        <f>SUM(D74:D79)</f>
        <v>485787</v>
      </c>
      <c r="E80" s="16">
        <f t="shared" ref="E80:X80" si="5">SUM(E74:E79)</f>
        <v>0</v>
      </c>
      <c r="F80" s="16">
        <f t="shared" si="5"/>
        <v>0</v>
      </c>
      <c r="G80" s="16">
        <f t="shared" si="5"/>
        <v>0</v>
      </c>
      <c r="H80" s="16">
        <f t="shared" si="5"/>
        <v>0</v>
      </c>
      <c r="I80" s="16">
        <f t="shared" si="5"/>
        <v>0</v>
      </c>
      <c r="J80" s="16">
        <f t="shared" si="5"/>
        <v>0</v>
      </c>
      <c r="K80" s="16">
        <f t="shared" si="5"/>
        <v>0</v>
      </c>
      <c r="L80" s="16">
        <f t="shared" si="5"/>
        <v>0</v>
      </c>
      <c r="M80" s="16">
        <f t="shared" si="5"/>
        <v>0</v>
      </c>
      <c r="N80" s="16">
        <f t="shared" si="5"/>
        <v>0</v>
      </c>
      <c r="O80" s="16">
        <f t="shared" si="5"/>
        <v>0</v>
      </c>
      <c r="P80" s="16">
        <f t="shared" si="5"/>
        <v>0</v>
      </c>
      <c r="Q80" s="16">
        <f t="shared" si="5"/>
        <v>0</v>
      </c>
      <c r="R80" s="16">
        <f t="shared" si="5"/>
        <v>0</v>
      </c>
      <c r="S80" s="16">
        <f t="shared" si="5"/>
        <v>0</v>
      </c>
      <c r="T80" s="16">
        <f t="shared" si="5"/>
        <v>0</v>
      </c>
      <c r="U80" s="16">
        <f t="shared" si="5"/>
        <v>0</v>
      </c>
      <c r="V80" s="16">
        <f t="shared" si="5"/>
        <v>485787</v>
      </c>
      <c r="W80" s="16">
        <f t="shared" si="5"/>
        <v>485787</v>
      </c>
      <c r="X80" s="16">
        <f t="shared" si="5"/>
        <v>0</v>
      </c>
      <c r="Y80" s="35"/>
    </row>
    <row r="81" spans="1:25" ht="13" x14ac:dyDescent="0.3">
      <c r="A81" s="42"/>
      <c r="B81" s="51" t="s">
        <v>167</v>
      </c>
      <c r="C81" s="52"/>
      <c r="D81" s="16">
        <f>'Kontroll § 5-5 - del A'!G12</f>
        <v>485787</v>
      </c>
      <c r="E81" s="95" t="str">
        <f>IF(D80&lt;&gt;D81,"OBS! Differanse","")</f>
        <v/>
      </c>
      <c r="F81" s="19"/>
      <c r="G81" s="19"/>
      <c r="H81" s="19"/>
      <c r="I81" s="19"/>
      <c r="J81" s="19"/>
      <c r="K81" s="51"/>
      <c r="L81" s="51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6">
        <f>'Kontroll § 5-5 - del A'!Y12</f>
        <v>485787</v>
      </c>
      <c r="X81" s="95" t="str">
        <f>IF(W80&lt;&gt;W81,"OBS! Differanse","")</f>
        <v/>
      </c>
      <c r="Y81" s="35"/>
    </row>
    <row r="82" spans="1:25" x14ac:dyDescent="0.25">
      <c r="A82" s="42"/>
      <c r="B82" s="19"/>
      <c r="C82" s="19"/>
      <c r="D82" s="19"/>
      <c r="E82" s="19"/>
      <c r="F82" s="19"/>
      <c r="G82" s="19"/>
      <c r="H82" s="19"/>
      <c r="I82" s="19"/>
      <c r="J82" s="19"/>
      <c r="K82" s="51"/>
      <c r="L82" s="51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35"/>
    </row>
    <row r="83" spans="1:25" ht="13" x14ac:dyDescent="0.3">
      <c r="A83" s="42"/>
      <c r="B83" s="52" t="s">
        <v>86</v>
      </c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35"/>
    </row>
    <row r="84" spans="1:25" ht="13" x14ac:dyDescent="0.3">
      <c r="A84" s="42"/>
      <c r="B84" s="9">
        <v>1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16">
        <f t="shared" si="0"/>
        <v>0</v>
      </c>
      <c r="W84" s="8"/>
      <c r="X84" s="16">
        <f t="shared" si="1"/>
        <v>0</v>
      </c>
      <c r="Y84" s="35"/>
    </row>
    <row r="85" spans="1:25" ht="13" x14ac:dyDescent="0.3">
      <c r="A85" s="42"/>
      <c r="B85" s="9">
        <v>2</v>
      </c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16">
        <f t="shared" si="0"/>
        <v>0</v>
      </c>
      <c r="W85" s="8"/>
      <c r="X85" s="16">
        <f t="shared" si="1"/>
        <v>0</v>
      </c>
      <c r="Y85" s="35"/>
    </row>
    <row r="86" spans="1:25" ht="13" x14ac:dyDescent="0.3">
      <c r="A86" s="42"/>
      <c r="B86" s="9">
        <v>3</v>
      </c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16">
        <f t="shared" si="0"/>
        <v>0</v>
      </c>
      <c r="W86" s="8"/>
      <c r="X86" s="16">
        <f t="shared" si="1"/>
        <v>0</v>
      </c>
      <c r="Y86" s="35"/>
    </row>
    <row r="87" spans="1:25" ht="13" x14ac:dyDescent="0.3">
      <c r="A87" s="42"/>
      <c r="B87" s="9">
        <v>4</v>
      </c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16">
        <f t="shared" si="0"/>
        <v>0</v>
      </c>
      <c r="W87" s="8"/>
      <c r="X87" s="16">
        <f t="shared" si="1"/>
        <v>0</v>
      </c>
      <c r="Y87" s="35"/>
    </row>
    <row r="88" spans="1:25" ht="13" x14ac:dyDescent="0.3">
      <c r="A88" s="42"/>
      <c r="B88" s="9">
        <v>5</v>
      </c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16">
        <f t="shared" si="0"/>
        <v>0</v>
      </c>
      <c r="W88" s="8"/>
      <c r="X88" s="16">
        <f t="shared" si="1"/>
        <v>0</v>
      </c>
      <c r="Y88" s="35"/>
    </row>
    <row r="89" spans="1:25" ht="13" x14ac:dyDescent="0.3">
      <c r="A89" s="42"/>
      <c r="B89" s="9">
        <v>6</v>
      </c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16">
        <f t="shared" si="0"/>
        <v>0</v>
      </c>
      <c r="W89" s="8"/>
      <c r="X89" s="16">
        <f t="shared" si="1"/>
        <v>0</v>
      </c>
      <c r="Y89" s="35"/>
    </row>
    <row r="90" spans="1:25" ht="13" x14ac:dyDescent="0.3">
      <c r="A90" s="42"/>
      <c r="B90" s="52" t="s">
        <v>172</v>
      </c>
      <c r="C90" s="52"/>
      <c r="D90" s="16">
        <f>SUM(D84:D89)</f>
        <v>0</v>
      </c>
      <c r="E90" s="16">
        <f>SUM(E84:E89)</f>
        <v>0</v>
      </c>
      <c r="F90" s="16">
        <f t="shared" ref="F90:X90" si="6">SUM(F84:F89)</f>
        <v>0</v>
      </c>
      <c r="G90" s="16">
        <f t="shared" si="6"/>
        <v>0</v>
      </c>
      <c r="H90" s="16">
        <f t="shared" si="6"/>
        <v>0</v>
      </c>
      <c r="I90" s="16">
        <f t="shared" si="6"/>
        <v>0</v>
      </c>
      <c r="J90" s="16">
        <f t="shared" si="6"/>
        <v>0</v>
      </c>
      <c r="K90" s="16">
        <f t="shared" si="6"/>
        <v>0</v>
      </c>
      <c r="L90" s="16">
        <f t="shared" si="6"/>
        <v>0</v>
      </c>
      <c r="M90" s="16">
        <f t="shared" si="6"/>
        <v>0</v>
      </c>
      <c r="N90" s="16">
        <f t="shared" si="6"/>
        <v>0</v>
      </c>
      <c r="O90" s="16">
        <f t="shared" si="6"/>
        <v>0</v>
      </c>
      <c r="P90" s="16">
        <f t="shared" si="6"/>
        <v>0</v>
      </c>
      <c r="Q90" s="16">
        <f t="shared" si="6"/>
        <v>0</v>
      </c>
      <c r="R90" s="16">
        <f t="shared" si="6"/>
        <v>0</v>
      </c>
      <c r="S90" s="16">
        <f t="shared" si="6"/>
        <v>0</v>
      </c>
      <c r="T90" s="16">
        <f t="shared" si="6"/>
        <v>0</v>
      </c>
      <c r="U90" s="16">
        <f t="shared" si="6"/>
        <v>0</v>
      </c>
      <c r="V90" s="16">
        <f t="shared" si="6"/>
        <v>0</v>
      </c>
      <c r="W90" s="16">
        <f t="shared" si="6"/>
        <v>0</v>
      </c>
      <c r="X90" s="16">
        <f t="shared" si="6"/>
        <v>0</v>
      </c>
      <c r="Y90" s="35"/>
    </row>
    <row r="91" spans="1:25" x14ac:dyDescent="0.25">
      <c r="A91" s="42"/>
      <c r="B91" s="51" t="s">
        <v>167</v>
      </c>
      <c r="C91" s="19"/>
      <c r="D91" s="16">
        <f>'Kontroll § 5-5 - del A'!G13</f>
        <v>0</v>
      </c>
      <c r="E91" s="95" t="str">
        <f>IF(D90&lt;&gt;D91,"OBS! Differanse","")</f>
        <v/>
      </c>
      <c r="F91" s="19"/>
      <c r="G91" s="19"/>
      <c r="H91" s="19"/>
      <c r="I91" s="19"/>
      <c r="J91" s="19"/>
      <c r="K91" s="51"/>
      <c r="L91" s="51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6">
        <f>'Kontroll § 5-5 - del A'!Y13</f>
        <v>0</v>
      </c>
      <c r="X91" s="95" t="str">
        <f>IF(W90&lt;&gt;W91,"OBS! Differanse","")</f>
        <v/>
      </c>
      <c r="Y91" s="35"/>
    </row>
    <row r="92" spans="1:25" x14ac:dyDescent="0.25">
      <c r="A92" s="42"/>
      <c r="B92" s="51"/>
      <c r="C92" s="19"/>
      <c r="D92" s="78"/>
      <c r="E92" s="19"/>
      <c r="F92" s="19"/>
      <c r="G92" s="19"/>
      <c r="H92" s="19"/>
      <c r="I92" s="19"/>
      <c r="J92" s="19"/>
      <c r="K92" s="51"/>
      <c r="L92" s="51"/>
      <c r="M92" s="19"/>
      <c r="N92" s="19"/>
      <c r="O92" s="19"/>
      <c r="P92" s="19"/>
      <c r="Q92" s="19"/>
      <c r="R92" s="19"/>
      <c r="S92" s="19"/>
      <c r="T92" s="19"/>
      <c r="U92" s="19"/>
      <c r="V92" s="78"/>
      <c r="W92" s="78"/>
      <c r="X92" s="78"/>
      <c r="Y92" s="35"/>
    </row>
    <row r="93" spans="1:25" x14ac:dyDescent="0.25">
      <c r="A93" s="42"/>
      <c r="B93" s="19"/>
      <c r="C93" s="19"/>
      <c r="D93" s="19"/>
      <c r="E93" s="19"/>
      <c r="F93" s="19"/>
      <c r="G93" s="19"/>
      <c r="H93" s="19"/>
      <c r="I93" s="19"/>
      <c r="J93" s="19"/>
      <c r="K93" s="51"/>
      <c r="L93" s="51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35"/>
    </row>
    <row r="94" spans="1:25" x14ac:dyDescent="0.25">
      <c r="A94" s="42"/>
      <c r="B94" s="19" t="s">
        <v>51</v>
      </c>
      <c r="C94" s="19"/>
      <c r="D94" s="19"/>
      <c r="E94" s="19"/>
      <c r="F94" s="19"/>
      <c r="G94" s="19"/>
      <c r="H94" s="19"/>
      <c r="I94" s="19"/>
      <c r="J94" s="19"/>
      <c r="K94" s="51"/>
      <c r="L94" s="51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35"/>
    </row>
    <row r="95" spans="1:25" x14ac:dyDescent="0.25">
      <c r="A95" s="42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35"/>
    </row>
    <row r="96" spans="1:25" x14ac:dyDescent="0.25">
      <c r="A96" s="42"/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35"/>
    </row>
    <row r="97" spans="1:25" x14ac:dyDescent="0.25">
      <c r="A97" s="42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35"/>
    </row>
    <row r="98" spans="1:25" x14ac:dyDescent="0.25">
      <c r="A98" s="42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35"/>
    </row>
    <row r="99" spans="1:25" x14ac:dyDescent="0.25">
      <c r="A99" s="42"/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35"/>
    </row>
    <row r="100" spans="1:25" x14ac:dyDescent="0.25">
      <c r="A100" s="42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35"/>
    </row>
    <row r="101" spans="1:25" x14ac:dyDescent="0.25">
      <c r="A101" s="42"/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35"/>
    </row>
    <row r="102" spans="1:25" x14ac:dyDescent="0.25">
      <c r="A102" s="42"/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35"/>
    </row>
    <row r="103" spans="1:25" x14ac:dyDescent="0.25">
      <c r="A103" s="87"/>
      <c r="B103" s="65"/>
      <c r="C103" s="88"/>
      <c r="D103" s="88"/>
      <c r="E103" s="88"/>
      <c r="F103" s="88"/>
      <c r="G103" s="88"/>
      <c r="H103" s="88"/>
      <c r="I103" s="19"/>
      <c r="J103" s="19"/>
      <c r="K103" s="51"/>
      <c r="L103" s="51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35"/>
    </row>
    <row r="104" spans="1:25" x14ac:dyDescent="0.25">
      <c r="A104" s="42"/>
      <c r="B104" s="19"/>
      <c r="C104" s="19" t="s">
        <v>52</v>
      </c>
      <c r="D104" s="3">
        <v>45754</v>
      </c>
      <c r="E104" s="18"/>
      <c r="F104" s="18"/>
      <c r="G104" s="18"/>
      <c r="H104" s="18"/>
      <c r="I104" s="19"/>
      <c r="J104" s="19"/>
      <c r="K104" s="51"/>
      <c r="L104" s="51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35"/>
    </row>
    <row r="105" spans="1:25" x14ac:dyDescent="0.25">
      <c r="A105" s="42"/>
      <c r="B105" s="19"/>
      <c r="C105" s="19"/>
      <c r="D105" s="19"/>
      <c r="E105" s="177"/>
      <c r="F105" s="177"/>
      <c r="G105" s="177"/>
      <c r="H105" s="177"/>
      <c r="I105" s="19"/>
      <c r="J105" s="19"/>
      <c r="K105" s="51"/>
      <c r="L105" s="51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35"/>
    </row>
    <row r="106" spans="1:25" x14ac:dyDescent="0.25">
      <c r="A106" s="42"/>
      <c r="B106" s="19"/>
      <c r="C106" s="166" t="s">
        <v>196</v>
      </c>
      <c r="D106" s="167"/>
      <c r="E106" s="19"/>
      <c r="F106" s="19"/>
      <c r="G106" s="19"/>
      <c r="H106" s="19"/>
      <c r="I106" s="19"/>
      <c r="J106" s="19"/>
      <c r="K106" s="51"/>
      <c r="L106" s="51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35"/>
    </row>
    <row r="107" spans="1:25" x14ac:dyDescent="0.25">
      <c r="A107" s="42"/>
      <c r="B107" s="19"/>
      <c r="C107" s="165" t="s">
        <v>53</v>
      </c>
      <c r="D107" s="165"/>
      <c r="E107" s="19"/>
      <c r="F107" s="19"/>
      <c r="G107" s="19"/>
      <c r="H107" s="19"/>
      <c r="I107" s="19"/>
      <c r="J107" s="19"/>
      <c r="K107" s="51"/>
      <c r="L107" s="51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35"/>
    </row>
    <row r="108" spans="1:25" x14ac:dyDescent="0.25">
      <c r="A108" s="42"/>
      <c r="B108" s="65" t="str">
        <f>'Kontroll § 5-4 del A'!D59</f>
        <v>ã</v>
      </c>
      <c r="C108" s="89" t="str">
        <f>'Kontroll § 5-4 del A'!E59</f>
        <v>Ajour 7. april 2024</v>
      </c>
      <c r="D108" s="89"/>
      <c r="E108" s="19"/>
      <c r="F108" s="19"/>
      <c r="G108" s="19"/>
      <c r="H108" s="19"/>
      <c r="I108" s="19"/>
      <c r="J108" s="19"/>
      <c r="K108" s="51"/>
      <c r="L108" s="51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35"/>
    </row>
    <row r="109" spans="1:25" ht="13" thickBot="1" x14ac:dyDescent="0.3">
      <c r="A109" s="66"/>
      <c r="B109" s="67"/>
      <c r="C109" s="67"/>
      <c r="D109" s="67"/>
      <c r="E109" s="67"/>
      <c r="F109" s="164"/>
      <c r="G109" s="164"/>
      <c r="H109" s="67"/>
      <c r="I109" s="67"/>
      <c r="J109" s="67"/>
      <c r="K109" s="127"/>
      <c r="L109" s="12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8"/>
    </row>
    <row r="110" spans="1:25" x14ac:dyDescent="0.25">
      <c r="A110" s="90"/>
    </row>
    <row r="111" spans="1:25" x14ac:dyDescent="0.25">
      <c r="A111"/>
    </row>
    <row r="112" spans="1:25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</sheetData>
  <mergeCells count="15">
    <mergeCell ref="B97:X97"/>
    <mergeCell ref="A1:C2"/>
    <mergeCell ref="A4:D4"/>
    <mergeCell ref="A7:D8"/>
    <mergeCell ref="B95:X95"/>
    <mergeCell ref="B96:X96"/>
    <mergeCell ref="C106:D106"/>
    <mergeCell ref="C107:D107"/>
    <mergeCell ref="F109:G109"/>
    <mergeCell ref="B98:X98"/>
    <mergeCell ref="B99:X99"/>
    <mergeCell ref="B100:X100"/>
    <mergeCell ref="B101:X101"/>
    <mergeCell ref="B102:X102"/>
    <mergeCell ref="E105:H105"/>
  </mergeCells>
  <dataValidations count="7">
    <dataValidation allowBlank="1" showInputMessage="1" showErrorMessage="1" prompt="Tast inn rammeområdets ramme iflg. bevilgningsoversikt drift (del B) i opprinnelig budsjett._x000a_" sqref="D10" xr:uid="{7CC6479A-05B4-4178-BBF1-09311768F813}"/>
    <dataValidation allowBlank="1" showInputMessage="1" showErrorMessage="1" prompt="Dersom rammeområdet i denne saken får tilført midler benyttes positivt tall.  Ved reduksjon benyttes minustall." sqref="E10:U10" xr:uid="{8A46D907-F58A-485D-A612-BC8E721E7EF4}"/>
    <dataValidation allowBlank="1" showInputMessage="1" showErrorMessage="1" prompt="Her kan du skrive inn i hvilken sak budsjettreguleringen er foretatt_x000a_(F.eks. K 25/2011)" sqref="O9:U9 F9:M9" xr:uid="{A9AE0D78-46AB-4952-8E94-31F9996277F0}"/>
    <dataValidation allowBlank="1" showInputMessage="1" showErrorMessage="1" prompt="Tast inn rammeområdets/prosjektets utgiftsramme iflg. bevilgningsoversikt investering (del B) i opprinnelig budsjett._x000a_" sqref="D84:D89 D64:D69 D74:D79 D11:D59" xr:uid="{69BB02F9-C42D-4FD2-852C-44DB0E081889}"/>
    <dataValidation allowBlank="1" showInputMessage="1" showErrorMessage="1" prompt="Dersom rammeområdet/prosjektet i denne saken får tilført midler (økt utgiftsramme) benyttes positivt tall.  Ved reduksjon benyttes minustall." sqref="E84:U89 E64:U69 E74:U79 E11:U59" xr:uid="{79422227-E756-4502-9177-B7E449FBD4DD}"/>
    <dataValidation allowBlank="1" showInputMessage="1" showErrorMessage="1" prompt="Tall hentes fra årets regnskap (kolonne for revidert budsjett)" sqref="W64:W69 W74:W79 W84:W89 W11:W59" xr:uid="{78B4581F-5396-441C-A3C3-52D9A5740BB6}"/>
    <dataValidation allowBlank="1" showInputMessage="1" showErrorMessage="1" prompt="Skriv inn saksnr.- f.eks. K-12/2013" sqref="N9 E9" xr:uid="{27E96543-E330-4A44-BC7C-F4D4FFA1F908}"/>
  </dataValidations>
  <pageMargins left="0.21" right="0.2" top="0.27" bottom="0.26" header="0.23" footer="0.18"/>
  <pageSetup paperSize="9" scale="3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AD73-68BD-42AC-BB84-68D1F17AA2FE}">
  <sheetPr>
    <tabColor theme="5" tint="0.39997558519241921"/>
    <pageSetUpPr fitToPage="1"/>
  </sheetPr>
  <dimension ref="A1:AA63"/>
  <sheetViews>
    <sheetView showGridLines="0" tabSelected="1" zoomScaleNormal="100" workbookViewId="0">
      <selection activeCell="Y42" sqref="Y42"/>
    </sheetView>
  </sheetViews>
  <sheetFormatPr baseColWidth="10" defaultColWidth="11.453125" defaultRowHeight="12.5" x14ac:dyDescent="0.25"/>
  <cols>
    <col min="1" max="1" width="1.1796875" customWidth="1"/>
    <col min="2" max="2" width="6" bestFit="1" customWidth="1"/>
    <col min="3" max="3" width="18.1796875" customWidth="1"/>
    <col min="4" max="4" width="30.81640625" customWidth="1"/>
    <col min="5" max="5" width="12.26953125" customWidth="1"/>
    <col min="6" max="6" width="10.453125" customWidth="1"/>
    <col min="7" max="7" width="15" customWidth="1"/>
    <col min="8" max="23" width="12" customWidth="1"/>
    <col min="24" max="25" width="15" customWidth="1"/>
    <col min="26" max="26" width="13.7265625" customWidth="1"/>
    <col min="27" max="27" width="1.1796875" customWidth="1"/>
  </cols>
  <sheetData>
    <row r="1" spans="1:27" ht="12.75" customHeight="1" x14ac:dyDescent="0.35">
      <c r="A1" s="28"/>
      <c r="B1" s="29"/>
      <c r="C1" s="151" t="s">
        <v>0</v>
      </c>
      <c r="D1" s="151"/>
      <c r="E1" s="151"/>
      <c r="F1" s="151"/>
      <c r="G1" s="151"/>
      <c r="H1" s="151"/>
      <c r="I1" s="151"/>
      <c r="J1" s="151"/>
      <c r="K1" s="151"/>
      <c r="L1" s="107"/>
      <c r="M1" s="107"/>
      <c r="N1" s="107"/>
      <c r="O1" s="107"/>
      <c r="P1" s="107"/>
      <c r="Q1" s="108"/>
      <c r="R1" s="30" t="s">
        <v>1</v>
      </c>
      <c r="S1" s="29"/>
      <c r="T1" s="29"/>
      <c r="U1" s="29"/>
      <c r="V1" s="29"/>
      <c r="W1" s="29"/>
      <c r="X1" s="29"/>
      <c r="Y1" s="29"/>
      <c r="Z1" s="29"/>
      <c r="AA1" s="31"/>
    </row>
    <row r="2" spans="1:27" ht="23.25" customHeight="1" x14ac:dyDescent="0.35">
      <c r="A2" s="32"/>
      <c r="B2" s="33"/>
      <c r="C2" s="152"/>
      <c r="D2" s="152"/>
      <c r="E2" s="152"/>
      <c r="F2" s="152"/>
      <c r="G2" s="152"/>
      <c r="H2" s="152"/>
      <c r="I2" s="152"/>
      <c r="J2" s="152"/>
      <c r="K2" s="152"/>
      <c r="L2" s="33"/>
      <c r="M2" s="33"/>
      <c r="N2" s="33"/>
      <c r="O2" s="33"/>
      <c r="P2" s="33"/>
      <c r="Q2" s="109"/>
      <c r="R2" s="34" t="s">
        <v>2</v>
      </c>
      <c r="S2" s="19"/>
      <c r="T2" s="19"/>
      <c r="U2" s="19"/>
      <c r="V2" s="19"/>
      <c r="W2" s="19"/>
      <c r="X2" s="19"/>
      <c r="Y2" s="19"/>
      <c r="Z2" s="19"/>
      <c r="AA2" s="35"/>
    </row>
    <row r="3" spans="1:27" x14ac:dyDescent="0.25">
      <c r="A3" s="36"/>
      <c r="B3" s="37"/>
      <c r="C3" s="37" t="s">
        <v>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62" t="s">
        <v>4</v>
      </c>
      <c r="Q3" s="163"/>
      <c r="R3" s="39" t="s">
        <v>5</v>
      </c>
      <c r="S3" s="19"/>
      <c r="T3" s="19"/>
      <c r="U3" s="19"/>
      <c r="V3" s="19"/>
      <c r="W3" s="19"/>
      <c r="X3" s="19"/>
      <c r="Y3" s="19"/>
      <c r="Z3" s="19"/>
      <c r="AA3" s="35"/>
    </row>
    <row r="4" spans="1:27" ht="23.25" customHeight="1" x14ac:dyDescent="0.35">
      <c r="A4" s="40"/>
      <c r="B4" s="41"/>
      <c r="C4" s="189" t="str">
        <f>'Kontroll § 5-4 del A'!C4</f>
        <v>Høylandet kommune</v>
      </c>
      <c r="D4" s="189"/>
      <c r="E4" s="189"/>
      <c r="F4" s="189"/>
      <c r="G4" s="189"/>
      <c r="H4" s="189"/>
      <c r="I4" s="101"/>
      <c r="J4" s="101"/>
      <c r="K4" s="105"/>
      <c r="L4" s="105"/>
      <c r="M4" s="105"/>
      <c r="N4" s="105"/>
      <c r="O4" s="105"/>
      <c r="P4" s="199"/>
      <c r="Q4" s="200"/>
      <c r="R4" s="106">
        <f>'Kontroll § 5-4 del A'!R4</f>
        <v>2024</v>
      </c>
      <c r="S4" s="19"/>
      <c r="T4" s="19"/>
      <c r="U4" s="19"/>
      <c r="V4" s="19"/>
      <c r="W4" s="19"/>
      <c r="X4" s="19"/>
      <c r="Y4" s="19"/>
      <c r="Z4" s="19"/>
      <c r="AA4" s="35"/>
    </row>
    <row r="5" spans="1:27" ht="12.75" customHeight="1" x14ac:dyDescent="0.25">
      <c r="A5" s="36"/>
      <c r="B5" s="37"/>
      <c r="C5" s="37" t="s">
        <v>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  <c r="S5" s="19"/>
      <c r="T5" s="19"/>
      <c r="U5" s="19"/>
      <c r="V5" s="19"/>
      <c r="W5" s="19"/>
      <c r="X5" s="19"/>
      <c r="Y5" s="19"/>
      <c r="Z5" s="19"/>
      <c r="AA5" s="35"/>
    </row>
    <row r="6" spans="1:27" ht="24" customHeight="1" x14ac:dyDescent="0.4">
      <c r="A6" s="40"/>
      <c r="B6" s="41"/>
      <c r="C6" s="149" t="s">
        <v>173</v>
      </c>
      <c r="D6" s="149"/>
      <c r="E6" s="149"/>
      <c r="F6" s="149"/>
      <c r="G6" s="149"/>
      <c r="H6" s="149"/>
      <c r="I6" s="149"/>
      <c r="J6" s="149"/>
      <c r="K6" s="149"/>
      <c r="L6" s="110"/>
      <c r="M6" s="110"/>
      <c r="N6" s="110"/>
      <c r="O6" s="110"/>
      <c r="P6" s="110"/>
      <c r="Q6" s="110"/>
      <c r="R6" s="115"/>
      <c r="S6" s="19"/>
      <c r="T6" s="19"/>
      <c r="U6" s="19"/>
      <c r="V6" s="19"/>
      <c r="W6" s="19"/>
      <c r="X6" s="19"/>
      <c r="Y6" s="19"/>
      <c r="Z6" s="19"/>
      <c r="AA6" s="35"/>
    </row>
    <row r="7" spans="1:27" ht="14.25" customHeight="1" x14ac:dyDescent="0.4">
      <c r="A7" s="42"/>
      <c r="B7" s="19"/>
      <c r="C7" s="19"/>
      <c r="D7" s="43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9"/>
      <c r="Z7" s="19"/>
      <c r="AA7" s="35"/>
    </row>
    <row r="8" spans="1:27" ht="13" x14ac:dyDescent="0.3">
      <c r="A8" s="42"/>
      <c r="B8" s="19"/>
      <c r="C8" s="19"/>
      <c r="D8" s="44"/>
      <c r="E8" s="19"/>
      <c r="F8" s="19"/>
      <c r="G8" s="19"/>
      <c r="H8" s="17" t="s">
        <v>9</v>
      </c>
      <c r="I8" s="17" t="s">
        <v>9</v>
      </c>
      <c r="J8" s="17" t="s">
        <v>9</v>
      </c>
      <c r="K8" s="17" t="s">
        <v>9</v>
      </c>
      <c r="L8" s="17" t="s">
        <v>9</v>
      </c>
      <c r="M8" s="17" t="s">
        <v>9</v>
      </c>
      <c r="N8" s="17" t="s">
        <v>9</v>
      </c>
      <c r="O8" s="17" t="s">
        <v>9</v>
      </c>
      <c r="P8" s="17" t="s">
        <v>9</v>
      </c>
      <c r="Q8" s="17" t="s">
        <v>9</v>
      </c>
      <c r="R8" s="17" t="s">
        <v>9</v>
      </c>
      <c r="S8" s="17" t="s">
        <v>9</v>
      </c>
      <c r="T8" s="17" t="s">
        <v>9</v>
      </c>
      <c r="U8" s="17" t="s">
        <v>9</v>
      </c>
      <c r="V8" s="17" t="s">
        <v>9</v>
      </c>
      <c r="W8" s="17" t="s">
        <v>9</v>
      </c>
      <c r="X8" s="17"/>
      <c r="Y8" s="19"/>
      <c r="Z8" s="19"/>
      <c r="AA8" s="35"/>
    </row>
    <row r="9" spans="1:27" ht="52.5" customHeight="1" x14ac:dyDescent="0.3">
      <c r="A9" s="42"/>
      <c r="B9" s="153" t="s">
        <v>174</v>
      </c>
      <c r="C9" s="153"/>
      <c r="D9" s="153"/>
      <c r="E9" s="153"/>
      <c r="F9" s="154"/>
      <c r="G9" s="45" t="s">
        <v>11</v>
      </c>
      <c r="H9" s="1" t="s">
        <v>204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2" t="s">
        <v>12</v>
      </c>
      <c r="Y9" s="45" t="s">
        <v>13</v>
      </c>
      <c r="Z9" s="46" t="s">
        <v>14</v>
      </c>
      <c r="AA9" s="35"/>
    </row>
    <row r="10" spans="1:27" ht="13" x14ac:dyDescent="0.3">
      <c r="A10" s="42"/>
      <c r="B10" s="47" t="s">
        <v>175</v>
      </c>
      <c r="C10" s="47" t="s">
        <v>16</v>
      </c>
      <c r="D10" s="48" t="s">
        <v>15</v>
      </c>
      <c r="E10" s="47"/>
      <c r="F10" s="47"/>
      <c r="G10" s="49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2"/>
      <c r="Y10" s="45"/>
      <c r="Z10" s="46"/>
      <c r="AA10" s="35"/>
    </row>
    <row r="11" spans="1:27" ht="13" x14ac:dyDescent="0.3">
      <c r="A11" s="42"/>
      <c r="B11" s="50">
        <v>1</v>
      </c>
      <c r="C11" s="17">
        <v>800</v>
      </c>
      <c r="D11" s="51" t="s">
        <v>17</v>
      </c>
      <c r="E11" s="19"/>
      <c r="F11" s="19"/>
      <c r="G11" s="4">
        <v>-90175000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>
        <f>SUM(G11:W11)</f>
        <v>-90175000</v>
      </c>
      <c r="Y11" s="4">
        <v>-90175000</v>
      </c>
      <c r="Z11" s="6">
        <f>X11-Y11</f>
        <v>0</v>
      </c>
      <c r="AA11" s="35"/>
    </row>
    <row r="12" spans="1:27" ht="13" x14ac:dyDescent="0.3">
      <c r="A12" s="42"/>
      <c r="B12" s="50">
        <v>2</v>
      </c>
      <c r="C12" s="17">
        <v>870</v>
      </c>
      <c r="D12" s="51" t="s">
        <v>18</v>
      </c>
      <c r="E12" s="19"/>
      <c r="F12" s="19"/>
      <c r="G12" s="4">
        <v>-29729000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>
        <f t="shared" ref="X12:X18" si="0">SUM(G12:W12)</f>
        <v>-29729000</v>
      </c>
      <c r="Y12" s="4">
        <v>-29729000</v>
      </c>
      <c r="Z12" s="6">
        <f t="shared" ref="Z12:Z43" si="1">X12-Y12</f>
        <v>0</v>
      </c>
      <c r="AA12" s="35"/>
    </row>
    <row r="13" spans="1:27" ht="13" x14ac:dyDescent="0.3">
      <c r="A13" s="42"/>
      <c r="B13" s="50">
        <v>3</v>
      </c>
      <c r="C13" s="17" t="s">
        <v>19</v>
      </c>
      <c r="D13" s="51" t="s">
        <v>20</v>
      </c>
      <c r="E13" s="19"/>
      <c r="F13" s="19"/>
      <c r="G13" s="4">
        <v>-2860000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>
        <f t="shared" si="0"/>
        <v>-2860000</v>
      </c>
      <c r="Y13" s="4">
        <v>-2860000</v>
      </c>
      <c r="Z13" s="6">
        <f t="shared" si="1"/>
        <v>0</v>
      </c>
      <c r="AA13" s="35"/>
    </row>
    <row r="14" spans="1:27" ht="13" x14ac:dyDescent="0.3">
      <c r="A14" s="42"/>
      <c r="B14" s="50">
        <v>4</v>
      </c>
      <c r="C14" s="17">
        <v>877</v>
      </c>
      <c r="D14" s="51" t="s">
        <v>176</v>
      </c>
      <c r="E14" s="19"/>
      <c r="F14" s="19"/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>
        <f t="shared" si="0"/>
        <v>0</v>
      </c>
      <c r="Y14" s="4"/>
      <c r="Z14" s="6">
        <f t="shared" si="1"/>
        <v>0</v>
      </c>
      <c r="AA14" s="35"/>
    </row>
    <row r="15" spans="1:27" ht="13" x14ac:dyDescent="0.3">
      <c r="A15" s="42"/>
      <c r="B15" s="50">
        <v>5</v>
      </c>
      <c r="C15" s="17">
        <v>810</v>
      </c>
      <c r="D15" s="51" t="s">
        <v>177</v>
      </c>
      <c r="E15" s="19"/>
      <c r="F15" s="19"/>
      <c r="G15" s="4">
        <v>-10218000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f t="shared" si="0"/>
        <v>-10218000</v>
      </c>
      <c r="Y15" s="4">
        <v>-10218000</v>
      </c>
      <c r="Z15" s="6">
        <f t="shared" si="1"/>
        <v>0</v>
      </c>
      <c r="AA15" s="35"/>
    </row>
    <row r="16" spans="1:27" ht="13" x14ac:dyDescent="0.3">
      <c r="A16" s="42"/>
      <c r="B16" s="50">
        <v>6</v>
      </c>
      <c r="C16" s="17" t="s">
        <v>80</v>
      </c>
      <c r="D16" s="51" t="s">
        <v>178</v>
      </c>
      <c r="E16" s="19"/>
      <c r="F16" s="19"/>
      <c r="G16" s="4">
        <v>-14465062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>
        <f t="shared" si="0"/>
        <v>-14465062</v>
      </c>
      <c r="Y16" s="4">
        <v>-14465062</v>
      </c>
      <c r="Z16" s="6">
        <f t="shared" si="1"/>
        <v>0</v>
      </c>
      <c r="AA16" s="35"/>
    </row>
    <row r="17" spans="1:27" ht="13" x14ac:dyDescent="0.3">
      <c r="A17" s="42"/>
      <c r="B17" s="50">
        <v>7</v>
      </c>
      <c r="C17" s="17">
        <v>600</v>
      </c>
      <c r="D17" s="51" t="s">
        <v>179</v>
      </c>
      <c r="E17" s="19"/>
      <c r="F17" s="19"/>
      <c r="G17" s="4">
        <v>-6067432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>
        <f t="shared" si="0"/>
        <v>-6067432</v>
      </c>
      <c r="Y17" s="4">
        <v>-6067432</v>
      </c>
      <c r="Z17" s="6">
        <f t="shared" si="1"/>
        <v>0</v>
      </c>
      <c r="AA17" s="35"/>
    </row>
    <row r="18" spans="1:27" ht="13" x14ac:dyDescent="0.3">
      <c r="A18" s="42"/>
      <c r="B18" s="50">
        <v>8</v>
      </c>
      <c r="C18" s="17" t="s">
        <v>180</v>
      </c>
      <c r="D18" s="51" t="s">
        <v>181</v>
      </c>
      <c r="E18" s="19"/>
      <c r="F18" s="19"/>
      <c r="G18" s="4">
        <v>-18755584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>
        <f t="shared" si="0"/>
        <v>-18755584</v>
      </c>
      <c r="Y18" s="4">
        <v>-18755584</v>
      </c>
      <c r="Z18" s="6">
        <f t="shared" si="1"/>
        <v>0</v>
      </c>
      <c r="AA18" s="35"/>
    </row>
    <row r="19" spans="1:27" ht="13" x14ac:dyDescent="0.3">
      <c r="A19" s="42"/>
      <c r="B19" s="50">
        <v>9</v>
      </c>
      <c r="C19" s="17"/>
      <c r="D19" s="52" t="s">
        <v>182</v>
      </c>
      <c r="E19" s="19"/>
      <c r="F19" s="19"/>
      <c r="G19" s="6">
        <f>SUM(G11:G18)</f>
        <v>-172270078</v>
      </c>
      <c r="H19" s="6">
        <f t="shared" ref="H19:Y19" si="2">SUM(H11:H18)</f>
        <v>0</v>
      </c>
      <c r="I19" s="6">
        <f t="shared" si="2"/>
        <v>0</v>
      </c>
      <c r="J19" s="6">
        <f t="shared" si="2"/>
        <v>0</v>
      </c>
      <c r="K19" s="6">
        <f t="shared" si="2"/>
        <v>0</v>
      </c>
      <c r="L19" s="6">
        <f t="shared" si="2"/>
        <v>0</v>
      </c>
      <c r="M19" s="6">
        <f t="shared" si="2"/>
        <v>0</v>
      </c>
      <c r="N19" s="6">
        <f t="shared" si="2"/>
        <v>0</v>
      </c>
      <c r="O19" s="6">
        <f t="shared" si="2"/>
        <v>0</v>
      </c>
      <c r="P19" s="6">
        <f t="shared" si="2"/>
        <v>0</v>
      </c>
      <c r="Q19" s="6">
        <f t="shared" si="2"/>
        <v>0</v>
      </c>
      <c r="R19" s="6">
        <f t="shared" si="2"/>
        <v>0</v>
      </c>
      <c r="S19" s="6">
        <f t="shared" si="2"/>
        <v>0</v>
      </c>
      <c r="T19" s="6">
        <f t="shared" si="2"/>
        <v>0</v>
      </c>
      <c r="U19" s="6">
        <f t="shared" si="2"/>
        <v>0</v>
      </c>
      <c r="V19" s="6">
        <f t="shared" si="2"/>
        <v>0</v>
      </c>
      <c r="W19" s="6">
        <f t="shared" si="2"/>
        <v>0</v>
      </c>
      <c r="X19" s="6">
        <f t="shared" si="2"/>
        <v>-172270078</v>
      </c>
      <c r="Y19" s="6">
        <f t="shared" si="2"/>
        <v>-172270078</v>
      </c>
      <c r="Z19" s="6">
        <f t="shared" si="1"/>
        <v>0</v>
      </c>
      <c r="AA19" s="35"/>
    </row>
    <row r="20" spans="1:27" ht="13" x14ac:dyDescent="0.3">
      <c r="A20" s="42"/>
      <c r="B20" s="50">
        <v>10</v>
      </c>
      <c r="C20" s="17" t="s">
        <v>183</v>
      </c>
      <c r="D20" s="51" t="s">
        <v>184</v>
      </c>
      <c r="E20" s="19"/>
      <c r="F20" s="19"/>
      <c r="G20" s="5">
        <v>93867493</v>
      </c>
      <c r="H20" s="5">
        <v>687176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>
        <f t="shared" ref="X20:X28" si="3">SUM(G20:W20)</f>
        <v>94554669</v>
      </c>
      <c r="Y20" s="5">
        <v>94554669</v>
      </c>
      <c r="Z20" s="6">
        <f t="shared" si="1"/>
        <v>0</v>
      </c>
      <c r="AA20" s="35"/>
    </row>
    <row r="21" spans="1:27" ht="13" x14ac:dyDescent="0.3">
      <c r="A21" s="42"/>
      <c r="B21" s="50">
        <v>11</v>
      </c>
      <c r="C21" s="17" t="s">
        <v>185</v>
      </c>
      <c r="D21" s="51" t="s">
        <v>186</v>
      </c>
      <c r="E21" s="19"/>
      <c r="F21" s="19"/>
      <c r="G21" s="5">
        <v>15821404</v>
      </c>
      <c r="H21" s="5">
        <v>-687176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>
        <f t="shared" si="3"/>
        <v>15134228</v>
      </c>
      <c r="Y21" s="5">
        <v>15134228</v>
      </c>
      <c r="Z21" s="6">
        <f t="shared" si="1"/>
        <v>0</v>
      </c>
      <c r="AA21" s="35"/>
    </row>
    <row r="22" spans="1:27" ht="13" x14ac:dyDescent="0.3">
      <c r="A22" s="42"/>
      <c r="B22" s="50">
        <v>12</v>
      </c>
      <c r="C22" s="17" t="s">
        <v>82</v>
      </c>
      <c r="D22" s="51" t="s">
        <v>187</v>
      </c>
      <c r="E22" s="19"/>
      <c r="F22" s="19"/>
      <c r="G22" s="5">
        <v>45359420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f t="shared" si="3"/>
        <v>45359420</v>
      </c>
      <c r="Y22" s="5">
        <v>45359420</v>
      </c>
      <c r="Z22" s="6">
        <f t="shared" si="1"/>
        <v>0</v>
      </c>
      <c r="AA22" s="35"/>
    </row>
    <row r="23" spans="1:27" ht="13" x14ac:dyDescent="0.3">
      <c r="A23" s="42"/>
      <c r="B23" s="50">
        <v>13</v>
      </c>
      <c r="C23" s="17" t="s">
        <v>188</v>
      </c>
      <c r="D23" s="51" t="s">
        <v>189</v>
      </c>
      <c r="E23" s="19"/>
      <c r="F23" s="19"/>
      <c r="G23" s="5">
        <v>8692236</v>
      </c>
      <c r="H23" s="5">
        <v>41280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>
        <f t="shared" si="3"/>
        <v>8733516</v>
      </c>
      <c r="Y23" s="5">
        <v>8733516</v>
      </c>
      <c r="Z23" s="6">
        <f t="shared" si="1"/>
        <v>0</v>
      </c>
      <c r="AA23" s="35"/>
    </row>
    <row r="24" spans="1:27" ht="13" x14ac:dyDescent="0.3">
      <c r="A24" s="42"/>
      <c r="B24" s="50">
        <v>14</v>
      </c>
      <c r="C24" s="17">
        <v>590</v>
      </c>
      <c r="D24" s="51" t="s">
        <v>25</v>
      </c>
      <c r="E24" s="19"/>
      <c r="F24" s="19"/>
      <c r="G24" s="5">
        <v>8209526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>
        <f t="shared" si="3"/>
        <v>8209526</v>
      </c>
      <c r="Y24" s="5">
        <v>8209526</v>
      </c>
      <c r="Z24" s="6">
        <f t="shared" si="1"/>
        <v>0</v>
      </c>
      <c r="AA24" s="35"/>
    </row>
    <row r="25" spans="1:27" ht="13" x14ac:dyDescent="0.3">
      <c r="A25" s="42"/>
      <c r="B25" s="50">
        <v>15</v>
      </c>
      <c r="C25" s="17"/>
      <c r="D25" s="52" t="s">
        <v>190</v>
      </c>
      <c r="E25" s="19"/>
      <c r="F25" s="19"/>
      <c r="G25" s="6">
        <f>SUM(G20:G24)</f>
        <v>171950079</v>
      </c>
      <c r="H25" s="6">
        <f t="shared" ref="H25:Y25" si="4">SUM(H20:H24)</f>
        <v>41280</v>
      </c>
      <c r="I25" s="6">
        <f t="shared" si="4"/>
        <v>0</v>
      </c>
      <c r="J25" s="6">
        <f t="shared" si="4"/>
        <v>0</v>
      </c>
      <c r="K25" s="6">
        <f t="shared" si="4"/>
        <v>0</v>
      </c>
      <c r="L25" s="6">
        <f t="shared" si="4"/>
        <v>0</v>
      </c>
      <c r="M25" s="6">
        <f t="shared" si="4"/>
        <v>0</v>
      </c>
      <c r="N25" s="6">
        <f t="shared" si="4"/>
        <v>0</v>
      </c>
      <c r="O25" s="6">
        <f t="shared" si="4"/>
        <v>0</v>
      </c>
      <c r="P25" s="6">
        <f t="shared" si="4"/>
        <v>0</v>
      </c>
      <c r="Q25" s="6">
        <f t="shared" si="4"/>
        <v>0</v>
      </c>
      <c r="R25" s="6">
        <f t="shared" si="4"/>
        <v>0</v>
      </c>
      <c r="S25" s="6">
        <f t="shared" si="4"/>
        <v>0</v>
      </c>
      <c r="T25" s="6">
        <f t="shared" si="4"/>
        <v>0</v>
      </c>
      <c r="U25" s="6">
        <f t="shared" si="4"/>
        <v>0</v>
      </c>
      <c r="V25" s="6">
        <f t="shared" si="4"/>
        <v>0</v>
      </c>
      <c r="W25" s="6">
        <f t="shared" si="4"/>
        <v>0</v>
      </c>
      <c r="X25" s="6">
        <f t="shared" si="4"/>
        <v>171991359</v>
      </c>
      <c r="Y25" s="6">
        <f t="shared" si="4"/>
        <v>171991359</v>
      </c>
      <c r="Z25" s="6">
        <f t="shared" si="1"/>
        <v>0</v>
      </c>
      <c r="AA25" s="35"/>
    </row>
    <row r="26" spans="1:27" ht="13" x14ac:dyDescent="0.3">
      <c r="A26" s="42"/>
      <c r="B26" s="50">
        <v>16</v>
      </c>
      <c r="C26" s="17"/>
      <c r="D26" s="52" t="s">
        <v>27</v>
      </c>
      <c r="E26" s="19"/>
      <c r="F26" s="19"/>
      <c r="G26" s="6">
        <f>G19+G25</f>
        <v>-319999</v>
      </c>
      <c r="H26" s="6">
        <f t="shared" ref="H26:Y26" si="5">H19+H25</f>
        <v>41280</v>
      </c>
      <c r="I26" s="6">
        <f t="shared" si="5"/>
        <v>0</v>
      </c>
      <c r="J26" s="6">
        <f t="shared" si="5"/>
        <v>0</v>
      </c>
      <c r="K26" s="6">
        <f t="shared" si="5"/>
        <v>0</v>
      </c>
      <c r="L26" s="6">
        <f t="shared" si="5"/>
        <v>0</v>
      </c>
      <c r="M26" s="6">
        <f t="shared" si="5"/>
        <v>0</v>
      </c>
      <c r="N26" s="6">
        <f t="shared" si="5"/>
        <v>0</v>
      </c>
      <c r="O26" s="6">
        <f t="shared" si="5"/>
        <v>0</v>
      </c>
      <c r="P26" s="6">
        <f t="shared" si="5"/>
        <v>0</v>
      </c>
      <c r="Q26" s="6">
        <f t="shared" si="5"/>
        <v>0</v>
      </c>
      <c r="R26" s="6">
        <f t="shared" si="5"/>
        <v>0</v>
      </c>
      <c r="S26" s="6">
        <f t="shared" si="5"/>
        <v>0</v>
      </c>
      <c r="T26" s="6">
        <f t="shared" si="5"/>
        <v>0</v>
      </c>
      <c r="U26" s="6">
        <f t="shared" si="5"/>
        <v>0</v>
      </c>
      <c r="V26" s="6">
        <f t="shared" si="5"/>
        <v>0</v>
      </c>
      <c r="W26" s="6">
        <f t="shared" si="5"/>
        <v>0</v>
      </c>
      <c r="X26" s="6">
        <f t="shared" si="5"/>
        <v>-278719</v>
      </c>
      <c r="Y26" s="6">
        <f t="shared" si="5"/>
        <v>-278719</v>
      </c>
      <c r="Z26" s="6">
        <f t="shared" si="1"/>
        <v>0</v>
      </c>
      <c r="AA26" s="35"/>
    </row>
    <row r="27" spans="1:27" ht="13" x14ac:dyDescent="0.3">
      <c r="A27" s="42"/>
      <c r="B27" s="50">
        <v>17</v>
      </c>
      <c r="C27" s="17" t="s">
        <v>28</v>
      </c>
      <c r="D27" s="51" t="s">
        <v>29</v>
      </c>
      <c r="E27" s="19"/>
      <c r="F27" s="19"/>
      <c r="G27" s="4">
        <v>-710686</v>
      </c>
      <c r="H27" s="5">
        <v>-300000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>
        <f t="shared" si="3"/>
        <v>-1010686</v>
      </c>
      <c r="Y27" s="4">
        <v>-1010686</v>
      </c>
      <c r="Z27" s="6">
        <f t="shared" si="1"/>
        <v>0</v>
      </c>
      <c r="AA27" s="35"/>
    </row>
    <row r="28" spans="1:27" ht="13" x14ac:dyDescent="0.3">
      <c r="A28" s="42"/>
      <c r="B28" s="50">
        <v>18</v>
      </c>
      <c r="C28" s="17">
        <v>905</v>
      </c>
      <c r="D28" s="51" t="s">
        <v>30</v>
      </c>
      <c r="E28" s="19"/>
      <c r="F28" s="19"/>
      <c r="G28" s="4">
        <v>-700000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>
        <f t="shared" si="3"/>
        <v>-700000</v>
      </c>
      <c r="Y28" s="4">
        <v>-700000</v>
      </c>
      <c r="Z28" s="6">
        <f t="shared" si="1"/>
        <v>0</v>
      </c>
      <c r="AA28" s="35"/>
    </row>
    <row r="29" spans="1:27" ht="13" x14ac:dyDescent="0.3">
      <c r="A29" s="42"/>
      <c r="B29" s="50">
        <v>19</v>
      </c>
      <c r="C29" s="17" t="s">
        <v>31</v>
      </c>
      <c r="D29" s="51" t="s">
        <v>191</v>
      </c>
      <c r="E29" s="19"/>
      <c r="F29" s="19"/>
      <c r="G29" s="4"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>
        <f>SUM(G29:W29)</f>
        <v>0</v>
      </c>
      <c r="Y29" s="4">
        <v>0</v>
      </c>
      <c r="Z29" s="6">
        <f t="shared" si="1"/>
        <v>0</v>
      </c>
      <c r="AA29" s="35"/>
    </row>
    <row r="30" spans="1:27" ht="13" x14ac:dyDescent="0.3">
      <c r="A30" s="42"/>
      <c r="B30" s="50">
        <v>20</v>
      </c>
      <c r="C30" s="17" t="s">
        <v>33</v>
      </c>
      <c r="D30" s="51" t="s">
        <v>34</v>
      </c>
      <c r="E30" s="19"/>
      <c r="F30" s="53"/>
      <c r="G30" s="5">
        <v>7609079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>
        <f t="shared" ref="X30:X41" si="6">SUM(G30:W30)</f>
        <v>7609079</v>
      </c>
      <c r="Y30" s="5">
        <v>7609079</v>
      </c>
      <c r="Z30" s="6">
        <f t="shared" si="1"/>
        <v>0</v>
      </c>
      <c r="AA30" s="35"/>
    </row>
    <row r="31" spans="1:27" ht="13" x14ac:dyDescent="0.3">
      <c r="A31" s="42"/>
      <c r="B31" s="50">
        <v>21</v>
      </c>
      <c r="C31" s="17" t="s">
        <v>35</v>
      </c>
      <c r="D31" s="51" t="s">
        <v>36</v>
      </c>
      <c r="E31" s="19"/>
      <c r="F31" s="19"/>
      <c r="G31" s="5">
        <v>6200000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>
        <f t="shared" si="6"/>
        <v>6200000</v>
      </c>
      <c r="Y31" s="5">
        <v>6200000</v>
      </c>
      <c r="Z31" s="6">
        <f t="shared" si="1"/>
        <v>0</v>
      </c>
      <c r="AA31" s="35"/>
    </row>
    <row r="32" spans="1:27" ht="13" x14ac:dyDescent="0.3">
      <c r="A32" s="42"/>
      <c r="B32" s="50">
        <v>22</v>
      </c>
      <c r="C32" s="17"/>
      <c r="D32" s="52" t="s">
        <v>37</v>
      </c>
      <c r="E32" s="19"/>
      <c r="F32" s="19"/>
      <c r="G32" s="6">
        <f>SUM(G27:G31)</f>
        <v>12398393</v>
      </c>
      <c r="H32" s="6">
        <f t="shared" ref="H32:Y32" si="7">SUM(H27:H31)</f>
        <v>-300000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6">
        <f t="shared" si="7"/>
        <v>0</v>
      </c>
      <c r="R32" s="6">
        <f t="shared" si="7"/>
        <v>0</v>
      </c>
      <c r="S32" s="6">
        <f t="shared" si="7"/>
        <v>0</v>
      </c>
      <c r="T32" s="6">
        <f t="shared" si="7"/>
        <v>0</v>
      </c>
      <c r="U32" s="6">
        <f t="shared" si="7"/>
        <v>0</v>
      </c>
      <c r="V32" s="6">
        <f t="shared" si="7"/>
        <v>0</v>
      </c>
      <c r="W32" s="6">
        <f t="shared" si="7"/>
        <v>0</v>
      </c>
      <c r="X32" s="6">
        <f t="shared" si="7"/>
        <v>12098393</v>
      </c>
      <c r="Y32" s="6">
        <f t="shared" si="7"/>
        <v>12098393</v>
      </c>
      <c r="Z32" s="6">
        <f t="shared" si="1"/>
        <v>0</v>
      </c>
      <c r="AA32" s="35"/>
    </row>
    <row r="33" spans="1:27" ht="13" x14ac:dyDescent="0.3">
      <c r="A33" s="42"/>
      <c r="B33" s="50">
        <v>23</v>
      </c>
      <c r="C33" s="17">
        <v>990</v>
      </c>
      <c r="D33" s="51" t="s">
        <v>38</v>
      </c>
      <c r="E33" s="19"/>
      <c r="F33" s="19"/>
      <c r="G33" s="4">
        <v>-8209526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>
        <f t="shared" si="6"/>
        <v>-8209526</v>
      </c>
      <c r="Y33" s="4">
        <v>-8209526</v>
      </c>
      <c r="Z33" s="6">
        <f t="shared" si="1"/>
        <v>0</v>
      </c>
      <c r="AA33" s="35"/>
    </row>
    <row r="34" spans="1:27" ht="13" x14ac:dyDescent="0.3">
      <c r="A34" s="42"/>
      <c r="B34" s="50">
        <v>24</v>
      </c>
      <c r="C34" s="17"/>
      <c r="D34" s="52" t="s">
        <v>39</v>
      </c>
      <c r="E34" s="19"/>
      <c r="F34" s="19"/>
      <c r="G34" s="6">
        <f>G26+G32+G33</f>
        <v>3868868</v>
      </c>
      <c r="H34" s="6">
        <f t="shared" ref="H34:Y34" si="8">H26+H32+H33</f>
        <v>-258720</v>
      </c>
      <c r="I34" s="6">
        <f t="shared" si="8"/>
        <v>0</v>
      </c>
      <c r="J34" s="6">
        <f t="shared" si="8"/>
        <v>0</v>
      </c>
      <c r="K34" s="6">
        <f t="shared" si="8"/>
        <v>0</v>
      </c>
      <c r="L34" s="6">
        <f t="shared" si="8"/>
        <v>0</v>
      </c>
      <c r="M34" s="6">
        <f t="shared" si="8"/>
        <v>0</v>
      </c>
      <c r="N34" s="6">
        <f t="shared" si="8"/>
        <v>0</v>
      </c>
      <c r="O34" s="6">
        <f t="shared" si="8"/>
        <v>0</v>
      </c>
      <c r="P34" s="6">
        <f t="shared" si="8"/>
        <v>0</v>
      </c>
      <c r="Q34" s="6">
        <f t="shared" si="8"/>
        <v>0</v>
      </c>
      <c r="R34" s="6">
        <f t="shared" si="8"/>
        <v>0</v>
      </c>
      <c r="S34" s="6">
        <f t="shared" si="8"/>
        <v>0</v>
      </c>
      <c r="T34" s="6">
        <f t="shared" si="8"/>
        <v>0</v>
      </c>
      <c r="U34" s="6">
        <f t="shared" si="8"/>
        <v>0</v>
      </c>
      <c r="V34" s="6">
        <f t="shared" si="8"/>
        <v>0</v>
      </c>
      <c r="W34" s="6">
        <f t="shared" si="8"/>
        <v>0</v>
      </c>
      <c r="X34" s="6">
        <f t="shared" si="8"/>
        <v>3610148</v>
      </c>
      <c r="Y34" s="6">
        <f t="shared" si="8"/>
        <v>3610148</v>
      </c>
      <c r="Z34" s="6">
        <f t="shared" si="1"/>
        <v>0</v>
      </c>
      <c r="AA34" s="35"/>
    </row>
    <row r="35" spans="1:27" ht="13" x14ac:dyDescent="0.3">
      <c r="A35" s="42"/>
      <c r="B35" s="50"/>
      <c r="C35" s="17"/>
      <c r="D35" s="54" t="s">
        <v>40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6">
        <f t="shared" si="1"/>
        <v>0</v>
      </c>
      <c r="AA35" s="35"/>
    </row>
    <row r="36" spans="1:27" ht="13" x14ac:dyDescent="0.3">
      <c r="A36" s="42"/>
      <c r="B36" s="50">
        <v>25</v>
      </c>
      <c r="C36" s="17">
        <v>570</v>
      </c>
      <c r="D36" s="51" t="s">
        <v>41</v>
      </c>
      <c r="E36" s="19"/>
      <c r="F36" s="1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>
        <f t="shared" si="6"/>
        <v>0</v>
      </c>
      <c r="Y36" s="5">
        <v>0</v>
      </c>
      <c r="Z36" s="6">
        <f t="shared" si="1"/>
        <v>0</v>
      </c>
      <c r="AA36" s="35"/>
    </row>
    <row r="37" spans="1:27" ht="13" x14ac:dyDescent="0.3">
      <c r="A37" s="42"/>
      <c r="B37" s="50">
        <v>26</v>
      </c>
      <c r="C37" s="17">
        <v>550</v>
      </c>
      <c r="D37" s="51" t="s">
        <v>42</v>
      </c>
      <c r="E37" s="10"/>
      <c r="F37" s="10"/>
      <c r="G37" s="5">
        <v>570000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>
        <f t="shared" si="6"/>
        <v>570000</v>
      </c>
      <c r="Y37" s="5">
        <v>570000</v>
      </c>
      <c r="Z37" s="6">
        <f t="shared" si="1"/>
        <v>0</v>
      </c>
      <c r="AA37" s="35"/>
    </row>
    <row r="38" spans="1:27" ht="13" x14ac:dyDescent="0.3">
      <c r="A38" s="42"/>
      <c r="B38" s="50">
        <v>27</v>
      </c>
      <c r="C38" s="17">
        <v>950</v>
      </c>
      <c r="D38" s="51" t="s">
        <v>43</v>
      </c>
      <c r="E38" s="10"/>
      <c r="F38" s="10"/>
      <c r="G38" s="4">
        <v>-1138868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>
        <f t="shared" si="6"/>
        <v>-1138868</v>
      </c>
      <c r="Y38" s="4">
        <v>-1138868</v>
      </c>
      <c r="Z38" s="6">
        <f t="shared" si="1"/>
        <v>0</v>
      </c>
      <c r="AA38" s="35"/>
    </row>
    <row r="39" spans="1:27" ht="13" x14ac:dyDescent="0.3">
      <c r="A39" s="42"/>
      <c r="B39" s="50">
        <v>28</v>
      </c>
      <c r="C39" s="17">
        <v>540</v>
      </c>
      <c r="D39" s="51" t="s">
        <v>44</v>
      </c>
      <c r="E39" s="10"/>
      <c r="F39" s="10"/>
      <c r="G39" s="5"/>
      <c r="H39" s="5">
        <v>258720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>
        <f t="shared" si="6"/>
        <v>258720</v>
      </c>
      <c r="Y39" s="5">
        <v>258720</v>
      </c>
      <c r="Z39" s="6">
        <f t="shared" si="1"/>
        <v>0</v>
      </c>
      <c r="AA39" s="35"/>
    </row>
    <row r="40" spans="1:27" ht="13" x14ac:dyDescent="0.3">
      <c r="A40" s="42"/>
      <c r="B40" s="50">
        <v>29</v>
      </c>
      <c r="C40" s="17">
        <v>940</v>
      </c>
      <c r="D40" s="51" t="s">
        <v>45</v>
      </c>
      <c r="E40" s="10"/>
      <c r="F40" s="10"/>
      <c r="G40" s="4">
        <v>-3300000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>
        <f t="shared" si="6"/>
        <v>-3300000</v>
      </c>
      <c r="Y40" s="4">
        <v>-3300000</v>
      </c>
      <c r="Z40" s="6">
        <f t="shared" si="1"/>
        <v>0</v>
      </c>
      <c r="AA40" s="35"/>
    </row>
    <row r="41" spans="1:27" ht="13" x14ac:dyDescent="0.3">
      <c r="A41" s="42"/>
      <c r="B41" s="50">
        <v>30</v>
      </c>
      <c r="C41" s="17">
        <v>530</v>
      </c>
      <c r="D41" s="51" t="s">
        <v>46</v>
      </c>
      <c r="E41" s="10"/>
      <c r="F41" s="1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>
        <f t="shared" si="6"/>
        <v>0</v>
      </c>
      <c r="Y41" s="5">
        <v>0</v>
      </c>
      <c r="Z41" s="6">
        <f t="shared" si="1"/>
        <v>0</v>
      </c>
      <c r="AA41" s="35"/>
    </row>
    <row r="42" spans="1:27" ht="13" x14ac:dyDescent="0.3">
      <c r="A42" s="42"/>
      <c r="B42" s="50">
        <v>31</v>
      </c>
      <c r="C42" s="55"/>
      <c r="D42" s="56" t="s">
        <v>47</v>
      </c>
      <c r="E42" s="13"/>
      <c r="F42" s="14"/>
      <c r="G42" s="6">
        <f>SUM(G36:G41)</f>
        <v>-3868868</v>
      </c>
      <c r="H42" s="6">
        <f t="shared" ref="H42:Y42" si="9">SUM(H36:H41)</f>
        <v>258720</v>
      </c>
      <c r="I42" s="6">
        <f t="shared" si="9"/>
        <v>0</v>
      </c>
      <c r="J42" s="6">
        <f t="shared" si="9"/>
        <v>0</v>
      </c>
      <c r="K42" s="6">
        <f t="shared" si="9"/>
        <v>0</v>
      </c>
      <c r="L42" s="6">
        <f t="shared" si="9"/>
        <v>0</v>
      </c>
      <c r="M42" s="6">
        <f t="shared" si="9"/>
        <v>0</v>
      </c>
      <c r="N42" s="6">
        <f t="shared" si="9"/>
        <v>0</v>
      </c>
      <c r="O42" s="6">
        <f t="shared" si="9"/>
        <v>0</v>
      </c>
      <c r="P42" s="6">
        <f t="shared" si="9"/>
        <v>0</v>
      </c>
      <c r="Q42" s="6">
        <f t="shared" si="9"/>
        <v>0</v>
      </c>
      <c r="R42" s="6">
        <f t="shared" si="9"/>
        <v>0</v>
      </c>
      <c r="S42" s="6">
        <f t="shared" si="9"/>
        <v>0</v>
      </c>
      <c r="T42" s="6">
        <f t="shared" si="9"/>
        <v>0</v>
      </c>
      <c r="U42" s="6">
        <f t="shared" si="9"/>
        <v>0</v>
      </c>
      <c r="V42" s="6">
        <f t="shared" si="9"/>
        <v>0</v>
      </c>
      <c r="W42" s="6">
        <f t="shared" si="9"/>
        <v>0</v>
      </c>
      <c r="X42" s="6">
        <f t="shared" si="9"/>
        <v>-3610148</v>
      </c>
      <c r="Y42" s="6">
        <f t="shared" si="9"/>
        <v>-3610148</v>
      </c>
      <c r="Z42" s="6">
        <f t="shared" si="1"/>
        <v>0</v>
      </c>
      <c r="AA42" s="35"/>
    </row>
    <row r="43" spans="1:27" ht="13" x14ac:dyDescent="0.3">
      <c r="A43" s="42"/>
      <c r="B43" s="50">
        <v>32</v>
      </c>
      <c r="C43" s="17">
        <v>980</v>
      </c>
      <c r="D43" s="52" t="s">
        <v>48</v>
      </c>
      <c r="E43" s="19"/>
      <c r="F43" s="19"/>
      <c r="G43" s="6">
        <f>G34+G42</f>
        <v>0</v>
      </c>
      <c r="H43" s="6">
        <f t="shared" ref="H43:Y43" si="10">H34+H42</f>
        <v>0</v>
      </c>
      <c r="I43" s="6">
        <f t="shared" si="10"/>
        <v>0</v>
      </c>
      <c r="J43" s="6">
        <f t="shared" si="10"/>
        <v>0</v>
      </c>
      <c r="K43" s="6">
        <f t="shared" si="10"/>
        <v>0</v>
      </c>
      <c r="L43" s="6">
        <f t="shared" si="10"/>
        <v>0</v>
      </c>
      <c r="M43" s="6">
        <f t="shared" si="10"/>
        <v>0</v>
      </c>
      <c r="N43" s="6">
        <f t="shared" si="10"/>
        <v>0</v>
      </c>
      <c r="O43" s="6">
        <f t="shared" si="10"/>
        <v>0</v>
      </c>
      <c r="P43" s="6">
        <f t="shared" si="10"/>
        <v>0</v>
      </c>
      <c r="Q43" s="6">
        <f t="shared" si="10"/>
        <v>0</v>
      </c>
      <c r="R43" s="6">
        <f t="shared" si="10"/>
        <v>0</v>
      </c>
      <c r="S43" s="6">
        <f t="shared" si="10"/>
        <v>0</v>
      </c>
      <c r="T43" s="6">
        <f t="shared" si="10"/>
        <v>0</v>
      </c>
      <c r="U43" s="6">
        <f t="shared" si="10"/>
        <v>0</v>
      </c>
      <c r="V43" s="6">
        <f t="shared" si="10"/>
        <v>0</v>
      </c>
      <c r="W43" s="6">
        <f t="shared" si="10"/>
        <v>0</v>
      </c>
      <c r="X43" s="6">
        <f t="shared" si="10"/>
        <v>0</v>
      </c>
      <c r="Y43" s="6">
        <f t="shared" si="10"/>
        <v>0</v>
      </c>
      <c r="Z43" s="6">
        <f t="shared" si="1"/>
        <v>0</v>
      </c>
      <c r="AA43" s="35"/>
    </row>
    <row r="44" spans="1:27" ht="13" x14ac:dyDescent="0.3">
      <c r="A44" s="42"/>
      <c r="B44" s="57"/>
      <c r="C44" s="17"/>
      <c r="D44" s="52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35"/>
    </row>
    <row r="45" spans="1:27" x14ac:dyDescent="0.25">
      <c r="A45" s="42"/>
      <c r="B45" s="19"/>
      <c r="C45" s="19"/>
      <c r="D45" s="51"/>
      <c r="E45" s="19"/>
      <c r="F45" s="19"/>
      <c r="G45" s="61"/>
      <c r="H45" s="19"/>
      <c r="I45" s="58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61"/>
      <c r="Y45" s="61"/>
      <c r="Z45" s="62"/>
      <c r="AA45" s="35"/>
    </row>
    <row r="46" spans="1:27" x14ac:dyDescent="0.25">
      <c r="A46" s="42"/>
      <c r="B46" s="102" t="s">
        <v>80</v>
      </c>
      <c r="C46" s="51" t="s">
        <v>192</v>
      </c>
      <c r="D46" s="19"/>
      <c r="E46" s="19"/>
      <c r="F46" s="19"/>
      <c r="G46" s="64"/>
      <c r="H46" s="19"/>
      <c r="I46" s="58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64"/>
      <c r="Y46" s="64"/>
      <c r="Z46" s="19"/>
      <c r="AA46" s="35"/>
    </row>
    <row r="47" spans="1:27" x14ac:dyDescent="0.25">
      <c r="A47" s="42"/>
      <c r="B47" s="102" t="s">
        <v>82</v>
      </c>
      <c r="C47" s="26" t="s">
        <v>193</v>
      </c>
      <c r="D47" s="19"/>
      <c r="E47" s="19"/>
      <c r="F47" s="19"/>
      <c r="G47" s="63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35"/>
    </row>
    <row r="48" spans="1:27" x14ac:dyDescent="0.25">
      <c r="A48" s="42"/>
      <c r="B48" s="19"/>
      <c r="C48" s="63"/>
      <c r="D48" s="63"/>
      <c r="E48" s="63"/>
      <c r="F48" s="19"/>
      <c r="G48" s="63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35"/>
    </row>
    <row r="49" spans="1:27" x14ac:dyDescent="0.25">
      <c r="A49" s="42"/>
      <c r="B49" s="19"/>
      <c r="C49" s="19"/>
      <c r="D49" s="51" t="s">
        <v>51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35"/>
    </row>
    <row r="50" spans="1:27" x14ac:dyDescent="0.25">
      <c r="A50" s="42"/>
      <c r="B50" s="19"/>
      <c r="C50" s="19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35"/>
    </row>
    <row r="51" spans="1:27" x14ac:dyDescent="0.25">
      <c r="A51" s="42"/>
      <c r="B51" s="19"/>
      <c r="C51" s="19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35"/>
    </row>
    <row r="52" spans="1:27" x14ac:dyDescent="0.25">
      <c r="A52" s="42"/>
      <c r="B52" s="19"/>
      <c r="C52" s="19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35"/>
    </row>
    <row r="53" spans="1:27" x14ac:dyDescent="0.25">
      <c r="A53" s="42"/>
      <c r="B53" s="19"/>
      <c r="C53" s="19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35"/>
    </row>
    <row r="54" spans="1:27" x14ac:dyDescent="0.25">
      <c r="A54" s="42"/>
      <c r="B54" s="19"/>
      <c r="C54" s="19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35"/>
    </row>
    <row r="55" spans="1:27" x14ac:dyDescent="0.25">
      <c r="A55" s="42"/>
      <c r="B55" s="19"/>
      <c r="C55" s="19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35"/>
    </row>
    <row r="56" spans="1:27" x14ac:dyDescent="0.25">
      <c r="A56" s="42"/>
      <c r="B56" s="19"/>
      <c r="C56" s="19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35"/>
    </row>
    <row r="57" spans="1:27" x14ac:dyDescent="0.25">
      <c r="A57" s="42"/>
      <c r="B57" s="19"/>
      <c r="C57" s="19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35"/>
    </row>
    <row r="58" spans="1:27" x14ac:dyDescent="0.25">
      <c r="A58" s="42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35"/>
    </row>
    <row r="59" spans="1:27" x14ac:dyDescent="0.25">
      <c r="A59" s="42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02"/>
      <c r="M59" s="51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35"/>
    </row>
    <row r="60" spans="1:27" x14ac:dyDescent="0.25">
      <c r="A60" s="42"/>
      <c r="B60" s="19"/>
      <c r="C60" s="19"/>
      <c r="D60" s="19" t="s">
        <v>52</v>
      </c>
      <c r="E60" s="3">
        <v>45754</v>
      </c>
      <c r="F60" s="19"/>
      <c r="G60" s="158" t="s">
        <v>196</v>
      </c>
      <c r="H60" s="159"/>
      <c r="I60" s="159"/>
      <c r="J60" s="159"/>
      <c r="K60" s="19"/>
      <c r="L60" s="102"/>
      <c r="M60" s="26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35"/>
    </row>
    <row r="61" spans="1:27" x14ac:dyDescent="0.25">
      <c r="A61" s="42"/>
      <c r="B61" s="19"/>
      <c r="C61" s="19"/>
      <c r="D61" s="19"/>
      <c r="E61" s="19"/>
      <c r="F61" s="19"/>
      <c r="G61" s="155" t="s">
        <v>53</v>
      </c>
      <c r="H61" s="155"/>
      <c r="I61" s="155"/>
      <c r="J61" s="155"/>
      <c r="K61" s="62"/>
      <c r="L61" s="102"/>
      <c r="M61" s="26"/>
      <c r="N61" s="62"/>
      <c r="O61" s="62"/>
      <c r="P61" s="62"/>
      <c r="Q61" s="62"/>
      <c r="R61" s="62"/>
      <c r="S61" s="62"/>
      <c r="T61" s="62"/>
      <c r="U61" s="62"/>
      <c r="V61" s="19"/>
      <c r="W61" s="19"/>
      <c r="X61" s="19"/>
      <c r="Y61" s="19"/>
      <c r="Z61" s="19"/>
      <c r="AA61" s="35"/>
    </row>
    <row r="62" spans="1:27" x14ac:dyDescent="0.25">
      <c r="A62" s="42"/>
      <c r="B62" s="19"/>
      <c r="C62" s="19"/>
      <c r="D62" s="65" t="s">
        <v>54</v>
      </c>
      <c r="E62" s="18" t="str">
        <f>'Kontroll § 5-4 del A'!E59</f>
        <v>Ajour 7. april 2024</v>
      </c>
      <c r="F62" s="19"/>
      <c r="G62" s="19"/>
      <c r="H62" s="19"/>
      <c r="I62" s="19"/>
      <c r="J62" s="19"/>
      <c r="K62" s="19"/>
      <c r="L62" s="103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35"/>
    </row>
    <row r="63" spans="1:27" ht="13" thickBot="1" x14ac:dyDescent="0.3">
      <c r="A63" s="66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8"/>
    </row>
  </sheetData>
  <sheetProtection algorithmName="SHA-512" hashValue="0m4pBy+ZIBZS8LG50GptpzdmO1dUWDnkRE3coB+HX6JM1jPckRm1p4b6n7A73bp07rqHlMsJu4nP87RyXMnJyg==" saltValue="WPQ02M22tt0P90n6ZoBePA==" spinCount="100000" sheet="1" formatColumns="0"/>
  <mergeCells count="16">
    <mergeCell ref="D53:Z53"/>
    <mergeCell ref="D54:Z54"/>
    <mergeCell ref="P3:Q3"/>
    <mergeCell ref="C4:H4"/>
    <mergeCell ref="P4:Q4"/>
    <mergeCell ref="D52:Z52"/>
    <mergeCell ref="C1:K2"/>
    <mergeCell ref="C6:K6"/>
    <mergeCell ref="B9:F9"/>
    <mergeCell ref="D50:Z50"/>
    <mergeCell ref="D51:Z51"/>
    <mergeCell ref="D55:Z55"/>
    <mergeCell ref="D56:Z56"/>
    <mergeCell ref="D57:Z57"/>
    <mergeCell ref="G60:J60"/>
    <mergeCell ref="G61:J61"/>
  </mergeCells>
  <conditionalFormatting sqref="Z11:Z43">
    <cfRule type="expression" dxfId="0" priority="1">
      <formula>$Z11&lt;&gt;0</formula>
    </cfRule>
  </conditionalFormatting>
  <dataValidations count="12">
    <dataValidation type="whole" allowBlank="1" showInputMessage="1" showErrorMessage="1" errorTitle="FEILMELDING" error="Det er kun tillatt med negativt tall her!" prompt="Her kan du kun  bruke negativt tall.  Tall hentes fra bevilgningsoversikt drift i årets regnskap" sqref="Y33" xr:uid="{BB7EC624-229B-4B79-8833-810B587E48E6}">
      <formula1>-999999999999999</formula1>
      <formula2>-1</formula2>
    </dataValidation>
    <dataValidation type="whole" allowBlank="1" showInputMessage="1" showErrorMessage="1" errorTitle="FEILMELDING" error="Det er kun tillatt med negativt tall her!" prompt="Her kan du kun  bruke negativt tall.  Tall hentes fra økonomisk oversikt drift i årets regnskap (kolonne for revidert budsjett)" sqref="Y11:Y18 Y27:Y28 Y38 Y40" xr:uid="{C3D93E42-048B-42A4-8265-4C57885E5707}">
      <formula1>-999999999999999</formula1>
      <formula2>-1</formula2>
    </dataValidation>
    <dataValidation type="whole" allowBlank="1" showInputMessage="1" showErrorMessage="1" errorTitle="FEILMELDING" error="Det er kun tillatt med negativt tall her!" prompt="Her kan du kun  bruke negativt tall.  Tall hentes fra bevilgningsoversikt drift i opprinnelig budsjett" sqref="G33" xr:uid="{722DB4BB-7725-460D-AD5F-DC2946645CC8}">
      <formula1>-999999999999999</formula1>
      <formula2>-1</formula2>
    </dataValidation>
    <dataValidation type="whole" errorStyle="warning" allowBlank="1" showInputMessage="1" showErrorMessage="1" error="Skjemaet er tilpasset 2020 og senere" prompt="Skriv inn årstall_x000a_Skjemaet er tilpasset 2020 og senere" sqref="R4" xr:uid="{0F81DBFB-8E5B-471F-B9C1-19FD0EEFFC45}">
      <formula1>2020</formula1>
      <formula2>2030</formula2>
    </dataValidation>
    <dataValidation type="whole" errorStyle="warning" allowBlank="1" showInputMessage="1" showErrorMessage="1" errorTitle="ADVARSEL" error="Det er kun tillatt med positivt tall her!" prompt="Her kan du kun bruke positivt tall.  Tall hentes fra skjema 1A i opprinnelig budsjett" sqref="G34:Y34" xr:uid="{23EBD498-72A6-49FF-B38F-7396C363636E}">
      <formula1>0</formula1>
      <formula2>999999999999999</formula2>
    </dataValidation>
    <dataValidation allowBlank="1" showInputMessage="1" showErrorMessage="1" prompt="Skriv inn saksnr.- f.eks. K-120/2011" sqref="H9:W9" xr:uid="{818D91B1-DC4D-4558-A536-7E6E7739ED3F}"/>
    <dataValidation allowBlank="1" showInputMessage="1" showErrorMessage="1" prompt="Skriv inn saksnr.- f.eks. K-120/2010" sqref="X9:X10" xr:uid="{9ABAF97F-8590-40A8-AACC-2296484CC31A}"/>
    <dataValidation type="whole" allowBlank="1" showInputMessage="1" showErrorMessage="1" errorTitle="FEILMELDING" error="Det er kun tillatt med negativt tall her!" prompt="Her kan du kun  bruke negativt tall.  Tall hentes fra økonomisk oversikt drift i opprinnelig budsjett" sqref="G11:G18 G27:G28 G38 G40" xr:uid="{59F51A5B-4BFD-46F2-9EC8-2B395D86DB6A}">
      <formula1>-999999999999999</formula1>
      <formula2>-1</formula2>
    </dataValidation>
    <dataValidation type="whole" errorStyle="warning" allowBlank="1" showInputMessage="1" showErrorMessage="1" errorTitle="ADVARSEL" error="Det er kun tillatt med positivt tall her!" prompt="Her kan du kun bruke positivt tall.  Tall hentes fra økonomisk oversikt drift i opprinnelig budsjett" sqref="G20:G24 G30:G31 G36:G37 G39 G41" xr:uid="{DA20E8BB-65F9-429F-B32C-CA14208AA49F}">
      <formula1>0</formula1>
      <formula2>999999999999999</formula2>
    </dataValidation>
    <dataValidation allowBlank="1" showInputMessage="1" showErrorMessage="1" errorTitle="FEILMELDING" error="Det er kun tillatt med negativt tall her!" prompt="Tall hentes fra økonomisk oversikt drift i opprinnelig budsjett" sqref="G29" xr:uid="{1EBB8B43-1D5A-497B-A4A0-CA606B58B51F}"/>
    <dataValidation type="whole" errorStyle="warning" allowBlank="1" showInputMessage="1" showErrorMessage="1" errorTitle="ADVARSEL" error="Det er kun tillatt med positivt tall her!" prompt="Her kan du kun bruke positivt tall.  Tall hentes fra økonomisk oversikt drift i årets regnskap (kolonne for revidert budsjett)" sqref="Y20:Y24 Y30:Y31 Y36:Y37 Y39 Y41" xr:uid="{5C3F0749-C31F-4DD0-B307-383977548623}">
      <formula1>0</formula1>
      <formula2>999999999999999</formula2>
    </dataValidation>
    <dataValidation allowBlank="1" showInputMessage="1" showErrorMessage="1" errorTitle="FEILMELDING" error="Det er kun tillatt med negativt tall her!" prompt="Tall hentes fra økonomisk oversikt drift i årets regnskap" sqref="Y29" xr:uid="{D477AD8F-5FD5-4474-8806-C2E1E782BAAC}"/>
  </dataValidations>
  <pageMargins left="0.24" right="0.2" top="0.31" bottom="0.22" header="0.3" footer="0.19"/>
  <pageSetup paperSize="9" scale="4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6B518-4341-4B3B-A64A-DC45D777B758}">
  <dimension ref="B5:H42"/>
  <sheetViews>
    <sheetView workbookViewId="0">
      <selection activeCell="F12" sqref="F12"/>
    </sheetView>
  </sheetViews>
  <sheetFormatPr baseColWidth="10" defaultColWidth="11.54296875" defaultRowHeight="12.5" x14ac:dyDescent="0.25"/>
  <sheetData>
    <row r="5" spans="2:8" ht="13" x14ac:dyDescent="0.3">
      <c r="B5" s="129"/>
      <c r="C5" s="129"/>
      <c r="D5" s="130"/>
      <c r="E5" s="131"/>
      <c r="F5" s="132"/>
      <c r="G5" s="133"/>
      <c r="H5" s="131"/>
    </row>
    <row r="6" spans="2:8" ht="13" x14ac:dyDescent="0.3">
      <c r="B6" s="134"/>
      <c r="C6" s="135"/>
      <c r="D6" s="136"/>
      <c r="E6" s="136"/>
      <c r="F6" s="137"/>
      <c r="G6" s="137"/>
      <c r="H6" s="137"/>
    </row>
    <row r="7" spans="2:8" ht="13" x14ac:dyDescent="0.3">
      <c r="B7" s="134"/>
      <c r="C7" s="135"/>
      <c r="D7" s="136"/>
      <c r="E7" s="136"/>
      <c r="F7" s="137"/>
      <c r="G7" s="137"/>
      <c r="H7" s="137"/>
    </row>
    <row r="8" spans="2:8" ht="13" x14ac:dyDescent="0.3">
      <c r="B8" s="134"/>
      <c r="C8" s="135"/>
      <c r="D8" s="136"/>
      <c r="E8" s="136"/>
      <c r="F8" s="137"/>
      <c r="G8" s="137"/>
      <c r="H8" s="137"/>
    </row>
    <row r="9" spans="2:8" ht="13" x14ac:dyDescent="0.3">
      <c r="B9" s="134"/>
      <c r="C9" s="135"/>
      <c r="D9" s="136"/>
      <c r="E9" s="136"/>
      <c r="F9" s="137"/>
      <c r="G9" s="137"/>
      <c r="H9" s="137"/>
    </row>
    <row r="10" spans="2:8" ht="13" x14ac:dyDescent="0.3">
      <c r="B10" s="134"/>
      <c r="C10" s="135"/>
      <c r="D10" s="136"/>
      <c r="E10" s="136"/>
      <c r="F10" s="137"/>
      <c r="G10" s="137"/>
      <c r="H10" s="137"/>
    </row>
    <row r="11" spans="2:8" ht="13" x14ac:dyDescent="0.3">
      <c r="B11" s="134"/>
      <c r="C11" s="138"/>
      <c r="D11" s="136"/>
      <c r="E11" s="136"/>
      <c r="F11" s="137"/>
      <c r="G11" s="137"/>
      <c r="H11" s="137"/>
    </row>
    <row r="12" spans="2:8" ht="13" x14ac:dyDescent="0.3">
      <c r="B12" s="134"/>
      <c r="C12" s="135"/>
      <c r="D12" s="136"/>
      <c r="E12" s="136"/>
      <c r="F12" s="137"/>
      <c r="G12" s="137"/>
      <c r="H12" s="137"/>
    </row>
    <row r="13" spans="2:8" ht="13" x14ac:dyDescent="0.3">
      <c r="B13" s="134"/>
      <c r="C13" s="135"/>
      <c r="D13" s="136"/>
      <c r="E13" s="136"/>
      <c r="F13" s="137"/>
      <c r="G13" s="137"/>
      <c r="H13" s="137"/>
    </row>
    <row r="14" spans="2:8" ht="13" x14ac:dyDescent="0.3">
      <c r="B14" s="134"/>
      <c r="C14" s="135"/>
      <c r="D14" s="136"/>
      <c r="E14" s="136"/>
      <c r="F14" s="137"/>
      <c r="G14" s="137"/>
      <c r="H14" s="137"/>
    </row>
    <row r="15" spans="2:8" ht="13" x14ac:dyDescent="0.3">
      <c r="B15" s="134"/>
      <c r="C15" s="135"/>
      <c r="D15" s="136"/>
      <c r="E15" s="136"/>
      <c r="F15" s="137"/>
      <c r="G15" s="137"/>
      <c r="H15" s="137"/>
    </row>
    <row r="16" spans="2:8" ht="13" x14ac:dyDescent="0.3">
      <c r="B16" s="134"/>
      <c r="C16" s="135"/>
      <c r="D16" s="136"/>
      <c r="E16" s="136"/>
      <c r="F16" s="137"/>
      <c r="G16" s="137"/>
      <c r="H16" s="137"/>
    </row>
    <row r="17" spans="2:8" ht="13" x14ac:dyDescent="0.3">
      <c r="B17" s="134"/>
      <c r="C17" s="135"/>
      <c r="D17" s="136"/>
      <c r="E17" s="136"/>
      <c r="F17" s="137"/>
      <c r="G17" s="137"/>
      <c r="H17" s="137"/>
    </row>
    <row r="18" spans="2:8" ht="13" x14ac:dyDescent="0.3">
      <c r="B18" s="134"/>
      <c r="C18" s="135"/>
      <c r="D18" s="136"/>
      <c r="E18" s="136"/>
      <c r="F18" s="137"/>
      <c r="G18" s="137"/>
      <c r="H18" s="137"/>
    </row>
    <row r="19" spans="2:8" ht="13" x14ac:dyDescent="0.3">
      <c r="B19" s="134"/>
      <c r="C19" s="135"/>
      <c r="D19" s="136"/>
      <c r="E19" s="136"/>
      <c r="F19" s="137"/>
      <c r="G19" s="137"/>
      <c r="H19" s="137"/>
    </row>
    <row r="20" spans="2:8" ht="13" x14ac:dyDescent="0.3">
      <c r="B20" s="134"/>
      <c r="C20" s="135"/>
      <c r="D20" s="136"/>
      <c r="E20" s="136"/>
      <c r="F20" s="137"/>
      <c r="G20" s="137"/>
      <c r="H20" s="137"/>
    </row>
    <row r="21" spans="2:8" ht="13" x14ac:dyDescent="0.3">
      <c r="B21" s="134"/>
      <c r="C21" s="135"/>
      <c r="D21" s="136"/>
      <c r="E21" s="136"/>
      <c r="F21" s="137"/>
      <c r="G21" s="137"/>
      <c r="H21" s="137"/>
    </row>
    <row r="22" spans="2:8" ht="13" x14ac:dyDescent="0.3">
      <c r="B22" s="134"/>
      <c r="C22" s="135"/>
      <c r="D22" s="136"/>
      <c r="E22" s="136"/>
      <c r="F22" s="137"/>
      <c r="G22" s="137"/>
      <c r="H22" s="137"/>
    </row>
    <row r="23" spans="2:8" x14ac:dyDescent="0.25">
      <c r="B23" s="135"/>
      <c r="C23" s="135"/>
      <c r="D23" s="136"/>
      <c r="E23" s="136"/>
      <c r="F23" s="137"/>
      <c r="G23" s="137"/>
      <c r="H23" s="137"/>
    </row>
    <row r="24" spans="2:8" x14ac:dyDescent="0.25">
      <c r="B24" s="135"/>
      <c r="C24" s="135"/>
      <c r="D24" s="136"/>
      <c r="E24" s="136"/>
      <c r="F24" s="137"/>
      <c r="G24" s="137"/>
      <c r="H24" s="137"/>
    </row>
    <row r="25" spans="2:8" x14ac:dyDescent="0.25">
      <c r="B25" s="135"/>
      <c r="C25" s="135"/>
      <c r="D25" s="136"/>
      <c r="E25" s="136"/>
      <c r="F25" s="137"/>
      <c r="G25" s="137"/>
      <c r="H25" s="137"/>
    </row>
    <row r="26" spans="2:8" x14ac:dyDescent="0.25">
      <c r="B26" s="135"/>
      <c r="C26" s="135"/>
      <c r="D26" s="136"/>
      <c r="E26" s="136"/>
      <c r="F26" s="137"/>
      <c r="G26" s="137"/>
      <c r="H26" s="137"/>
    </row>
    <row r="27" spans="2:8" x14ac:dyDescent="0.25">
      <c r="B27" s="135"/>
      <c r="C27" s="135"/>
      <c r="D27" s="136"/>
      <c r="E27" s="136"/>
      <c r="F27" s="137"/>
      <c r="G27" s="137"/>
      <c r="H27" s="137"/>
    </row>
    <row r="28" spans="2:8" x14ac:dyDescent="0.25">
      <c r="B28" s="135"/>
      <c r="C28" s="135"/>
      <c r="D28" s="136"/>
      <c r="E28" s="136"/>
      <c r="F28" s="137"/>
      <c r="G28" s="137"/>
      <c r="H28" s="137"/>
    </row>
    <row r="29" spans="2:8" x14ac:dyDescent="0.25">
      <c r="B29" s="135"/>
      <c r="C29" s="135"/>
      <c r="D29" s="136"/>
      <c r="E29" s="136"/>
      <c r="F29" s="137"/>
      <c r="G29" s="137"/>
      <c r="H29" s="137"/>
    </row>
    <row r="30" spans="2:8" x14ac:dyDescent="0.25">
      <c r="B30" s="135"/>
      <c r="C30" s="135"/>
      <c r="D30" s="136"/>
      <c r="E30" s="136"/>
      <c r="F30" s="137"/>
      <c r="G30" s="137"/>
      <c r="H30" s="137"/>
    </row>
    <row r="31" spans="2:8" x14ac:dyDescent="0.25">
      <c r="B31" s="135"/>
      <c r="C31" s="135"/>
      <c r="D31" s="136"/>
      <c r="E31" s="136"/>
      <c r="F31" s="137"/>
      <c r="G31" s="137"/>
      <c r="H31" s="137"/>
    </row>
    <row r="32" spans="2:8" x14ac:dyDescent="0.25">
      <c r="B32" s="135"/>
      <c r="C32" s="135"/>
      <c r="D32" s="136"/>
      <c r="E32" s="136"/>
      <c r="F32" s="137"/>
      <c r="G32" s="137"/>
      <c r="H32" s="137"/>
    </row>
    <row r="33" spans="2:8" x14ac:dyDescent="0.25">
      <c r="B33" s="135"/>
      <c r="C33" s="135"/>
      <c r="D33" s="136"/>
      <c r="E33" s="136"/>
      <c r="F33" s="137"/>
      <c r="G33" s="137"/>
      <c r="H33" s="137"/>
    </row>
    <row r="34" spans="2:8" x14ac:dyDescent="0.25">
      <c r="B34" s="135"/>
      <c r="C34" s="135"/>
      <c r="D34" s="136"/>
      <c r="E34" s="136"/>
      <c r="F34" s="137"/>
      <c r="G34" s="137"/>
      <c r="H34" s="137"/>
    </row>
    <row r="35" spans="2:8" x14ac:dyDescent="0.25">
      <c r="B35" s="135"/>
      <c r="C35" s="135"/>
      <c r="D35" s="136"/>
      <c r="E35" s="136"/>
      <c r="F35" s="137"/>
      <c r="G35" s="137"/>
      <c r="H35" s="137"/>
    </row>
    <row r="36" spans="2:8" x14ac:dyDescent="0.25">
      <c r="B36" s="135"/>
      <c r="C36" s="135"/>
      <c r="D36" s="136"/>
      <c r="E36" s="136"/>
      <c r="F36" s="137"/>
      <c r="G36" s="137"/>
      <c r="H36" s="137"/>
    </row>
    <row r="37" spans="2:8" x14ac:dyDescent="0.25">
      <c r="B37" s="135"/>
      <c r="C37" s="135"/>
      <c r="D37" s="136"/>
      <c r="E37" s="136"/>
      <c r="F37" s="137"/>
      <c r="G37" s="137"/>
      <c r="H37" s="137"/>
    </row>
    <row r="38" spans="2:8" x14ac:dyDescent="0.25">
      <c r="B38" s="135"/>
      <c r="C38" s="135"/>
      <c r="D38" s="136"/>
      <c r="E38" s="136"/>
      <c r="F38" s="137"/>
      <c r="G38" s="137"/>
      <c r="H38" s="137"/>
    </row>
    <row r="39" spans="2:8" ht="13" x14ac:dyDescent="0.3">
      <c r="B39" s="139"/>
      <c r="C39" s="135"/>
      <c r="D39" s="137"/>
      <c r="E39" s="137"/>
      <c r="F39" s="137"/>
      <c r="G39" s="137"/>
      <c r="H39" s="137"/>
    </row>
    <row r="40" spans="2:8" ht="13" x14ac:dyDescent="0.3">
      <c r="B40" s="139"/>
      <c r="C40" s="135"/>
      <c r="D40" s="137"/>
      <c r="E40" s="137"/>
      <c r="F40" s="137"/>
      <c r="G40" s="137"/>
      <c r="H40" s="137"/>
    </row>
    <row r="41" spans="2:8" ht="13" x14ac:dyDescent="0.3">
      <c r="B41" s="139"/>
      <c r="C41" s="135"/>
      <c r="D41" s="137"/>
      <c r="E41" s="137"/>
      <c r="F41" s="137"/>
      <c r="G41" s="137"/>
      <c r="H41" s="137"/>
    </row>
    <row r="42" spans="2:8" ht="13" x14ac:dyDescent="0.3">
      <c r="B42" s="139"/>
      <c r="C42" s="135"/>
      <c r="D42" s="137"/>
      <c r="E42" s="137"/>
      <c r="F42" s="137"/>
      <c r="G42" s="137"/>
      <c r="H42" s="137"/>
    </row>
  </sheetData>
  <dataValidations count="3">
    <dataValidation allowBlank="1" showInputMessage="1" showErrorMessage="1" prompt="Her kan du skrive inn i hvilken sak budsjettreguleringen er foretatt_x000a_(F.eks. K 25/2011)" sqref="E5:H5" xr:uid="{FF4833C1-2B05-4502-A09B-0D14FEAC1640}"/>
    <dataValidation allowBlank="1" showInputMessage="1" showErrorMessage="1" prompt="Dersom rammeområdet/prosjektet i denne saken får tilført midler (økt utgiftsramme) benyttes positivt tall.  Ved reduksjon benyttes minustall." sqref="E6:H42" xr:uid="{0BBBB5D3-7482-41FA-A96C-8199D2AF7B6E}"/>
    <dataValidation allowBlank="1" showInputMessage="1" showErrorMessage="1" prompt="Tast inn rammeområdets/prosjektets utgiftsramme iflg. bevilgningsoversikt investering (del B) i opprinnelig budsjett._x000a_" sqref="D6:D42" xr:uid="{DB287E7C-4003-4C2B-B976-3D067BF6B48B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8328EFDB9F5E409D953BBA356EB875" ma:contentTypeVersion="15" ma:contentTypeDescription="Opprett et nytt dokument." ma:contentTypeScope="" ma:versionID="ebfb96a5705004a2f615b9a1d8e6f101">
  <xsd:schema xmlns:xsd="http://www.w3.org/2001/XMLSchema" xmlns:xs="http://www.w3.org/2001/XMLSchema" xmlns:p="http://schemas.microsoft.com/office/2006/metadata/properties" xmlns:ns2="c4b83a9f-9c28-4a00-b6b0-76353993df22" xmlns:ns3="5129626c-273e-4c96-9fef-54f37b96679c" targetNamespace="http://schemas.microsoft.com/office/2006/metadata/properties" ma:root="true" ma:fieldsID="1ab907cc520ae589938f8d5d608e33ab" ns2:_="" ns3:_="">
    <xsd:import namespace="c4b83a9f-9c28-4a00-b6b0-76353993df22"/>
    <xsd:import namespace="5129626c-273e-4c96-9fef-54f37b9667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83a9f-9c28-4a00-b6b0-76353993df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05cf0889-4029-4fc8-8876-0189584ac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9626c-273e-4c96-9fef-54f37b9667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d2d8e7a-2282-4ed7-be24-d9c4aff7adbd}" ma:internalName="TaxCatchAll" ma:showField="CatchAllData" ma:web="5129626c-273e-4c96-9fef-54f37b9667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b83a9f-9c28-4a00-b6b0-76353993df22">
      <Terms xmlns="http://schemas.microsoft.com/office/infopath/2007/PartnerControls"/>
    </lcf76f155ced4ddcb4097134ff3c332f>
    <TaxCatchAll xmlns="5129626c-273e-4c96-9fef-54f37b96679c" xsi:nil="true"/>
    <SharedWithUsers xmlns="5129626c-273e-4c96-9fef-54f37b96679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815CE1-4978-4773-A529-231E467262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b83a9f-9c28-4a00-b6b0-76353993df22"/>
    <ds:schemaRef ds:uri="5129626c-273e-4c96-9fef-54f37b9667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5010FA-D6A3-49F6-BF35-1CDE81B0853F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c4b83a9f-9c28-4a00-b6b0-76353993df22"/>
    <ds:schemaRef ds:uri="5129626c-273e-4c96-9fef-54f37b96679c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69C13E-45B4-42B0-A521-4FACA2E0A1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4</vt:i4>
      </vt:variant>
    </vt:vector>
  </HeadingPairs>
  <TitlesOfParts>
    <vt:vector size="10" baseType="lpstr">
      <vt:lpstr>Kontroll § 5-4 del A</vt:lpstr>
      <vt:lpstr>Kontroll § 5-4 - del B</vt:lpstr>
      <vt:lpstr>Kontroll § 5-5 - del A</vt:lpstr>
      <vt:lpstr>Kontroll § 5-5 - del B</vt:lpstr>
      <vt:lpstr>Kontroll § 5-6</vt:lpstr>
      <vt:lpstr>hjelpeark</vt:lpstr>
      <vt:lpstr>'Kontroll § 5-4 - del B'!Utskriftsområde</vt:lpstr>
      <vt:lpstr>'Kontroll § 5-4 del A'!Utskriftsområde</vt:lpstr>
      <vt:lpstr>'Kontroll § 5-5 - del B'!Utskriftsområde</vt:lpstr>
      <vt:lpstr>'Kontroll § 5-6'!Utskriftsområde</vt:lpstr>
    </vt:vector>
  </TitlesOfParts>
  <Manager/>
  <Company>© NKRF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Regnskapsmappe for kommuner og fylkeskommuner</dc:subject>
  <dc:creator>Linda  Pettersen</dc:creator>
  <cp:keywords/>
  <dc:description/>
  <cp:lastModifiedBy>Jorunn Sund</cp:lastModifiedBy>
  <cp:revision/>
  <dcterms:created xsi:type="dcterms:W3CDTF">2005-02-01T11:42:10Z</dcterms:created>
  <dcterms:modified xsi:type="dcterms:W3CDTF">2025-04-08T14:01:56Z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0x0101003F8328EFDB9F5E409D953BBA356EB875</vt:lpwstr>
  </property>
  <property fmtid="{D5CDD505-2E9C-101B-9397-08002B2CF9AE}" pid="3" name="Order">
    <vt:r8>17100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